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R:\ÆLDRE SAGEN\Lokalafdelinger\Skemaer og standardbilag\Standardbilag til www\Standardbilag 2019\"/>
    </mc:Choice>
  </mc:AlternateContent>
  <bookViews>
    <workbookView xWindow="600" yWindow="165" windowWidth="19440" windowHeight="10485"/>
  </bookViews>
  <sheets>
    <sheet name="Bilag_9.7" sheetId="1" r:id="rId1"/>
    <sheet name="Ark2" sheetId="2" r:id="rId2"/>
    <sheet name="Ark3" sheetId="3" r:id="rId3"/>
  </sheets>
  <definedNames>
    <definedName name="_xlnm.Print_Area" localSheetId="2">'Ark3'!$A$1:$E$31</definedName>
    <definedName name="_xlnm.Print_Area" localSheetId="0">Bilag_9.7!$A$1:$G$56</definedName>
  </definedNames>
  <calcPr calcId="152511"/>
</workbook>
</file>

<file path=xl/calcChain.xml><?xml version="1.0" encoding="utf-8"?>
<calcChain xmlns="http://schemas.openxmlformats.org/spreadsheetml/2006/main">
  <c r="E35" i="1" l="1"/>
  <c r="H44" i="1"/>
  <c r="H43" i="1"/>
  <c r="H42" i="1"/>
  <c r="H41" i="1"/>
  <c r="H40" i="1"/>
  <c r="H39" i="1"/>
  <c r="H38" i="1"/>
  <c r="H37" i="1"/>
  <c r="H30" i="1"/>
  <c r="H29" i="1"/>
  <c r="H28" i="1"/>
  <c r="H27" i="1"/>
  <c r="F44" i="1"/>
  <c r="F43" i="1"/>
  <c r="F42" i="1"/>
  <c r="F41" i="1"/>
  <c r="F40" i="1"/>
  <c r="F39" i="1"/>
  <c r="F38" i="1"/>
  <c r="F37" i="1"/>
  <c r="F36" i="1"/>
  <c r="H36" i="1" s="1"/>
  <c r="F35" i="1"/>
  <c r="H35" i="1" s="1"/>
  <c r="F30" i="1"/>
  <c r="F29" i="1"/>
  <c r="F28" i="1"/>
  <c r="F27" i="1"/>
  <c r="F26" i="1"/>
  <c r="H26" i="1" s="1"/>
  <c r="H31" i="1" s="1"/>
  <c r="B10" i="3" s="1"/>
  <c r="H45" i="1" l="1"/>
  <c r="D27" i="1"/>
  <c r="D28" i="1"/>
  <c r="D29" i="1"/>
  <c r="D30" i="1"/>
  <c r="D26" i="1"/>
  <c r="E42" i="1" l="1"/>
  <c r="E44" i="1"/>
  <c r="B22" i="3" l="1"/>
  <c r="C53" i="1"/>
  <c r="F53" i="1" s="1"/>
  <c r="F21" i="1"/>
  <c r="E36" i="1"/>
  <c r="E37" i="1"/>
  <c r="E38" i="1"/>
  <c r="E39" i="1"/>
  <c r="E40" i="1"/>
  <c r="E41" i="1"/>
  <c r="E43" i="1"/>
  <c r="E26" i="1"/>
  <c r="B6" i="3" s="1"/>
  <c r="E27" i="1"/>
  <c r="E28" i="1"/>
  <c r="E29" i="1"/>
  <c r="E30" i="1"/>
  <c r="B18" i="3" l="1"/>
  <c r="F46" i="1"/>
  <c r="C54" i="1" s="1"/>
  <c r="B14" i="3"/>
  <c r="D14" i="3" s="1"/>
  <c r="B26" i="3" l="1"/>
  <c r="D26" i="3" s="1"/>
  <c r="E29" i="3" s="1"/>
</calcChain>
</file>

<file path=xl/sharedStrings.xml><?xml version="1.0" encoding="utf-8"?>
<sst xmlns="http://schemas.openxmlformats.org/spreadsheetml/2006/main" count="510" uniqueCount="278">
  <si>
    <t>Bilag 9.7</t>
  </si>
  <si>
    <t>Gevinstafgiftsskema</t>
  </si>
  <si>
    <t>Dette skema skal bruges i forbindelse med indberetning af gevinster i forbindelse</t>
  </si>
  <si>
    <t>Banko/lotteri afholdt:</t>
  </si>
  <si>
    <t>Arrangementsansvarlig:</t>
  </si>
  <si>
    <t>Antal</t>
  </si>
  <si>
    <t>I alt</t>
  </si>
  <si>
    <t>Gevinstafgift</t>
  </si>
  <si>
    <t>Beskrivelse</t>
  </si>
  <si>
    <r>
      <t xml:space="preserve">Har lokalafdelingen fået sponsorgaver skal disse gevinstangives udfra </t>
    </r>
    <r>
      <rPr>
        <u/>
        <sz val="10"/>
        <color theme="1"/>
        <rFont val="Verdana"/>
        <family val="2"/>
      </rPr>
      <t>markedsprisen</t>
    </r>
  </si>
  <si>
    <t>Blanketten skal sendes til regnskab@aeldresagen.dk inden:</t>
  </si>
  <si>
    <t>Der skal indberettes indenfor 5 dage fra lotteriets afholdelse.</t>
  </si>
  <si>
    <t>Afholdt i lokalafdeling: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</si>
  <si>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</si>
  <si>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</si>
  <si>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</si>
  <si>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</si>
  <si>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</si>
  <si>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</si>
  <si>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</si>
  <si>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</si>
  <si>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</si>
  <si>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</si>
  <si>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</si>
  <si>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</si>
  <si>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</si>
  <si>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</si>
  <si>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</si>
  <si>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</si>
  <si>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</si>
  <si>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</si>
  <si>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</si>
  <si>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</si>
  <si>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</si>
  <si>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</si>
  <si>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</si>
  <si>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</si>
  <si>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</si>
  <si>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</si>
  <si>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</si>
  <si>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</si>
  <si>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</si>
  <si>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</si>
  <si>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</si>
  <si>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</si>
  <si>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</si>
  <si>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</si>
  <si>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>Rudersdal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</si>
  <si>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</si>
  <si>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</si>
  <si>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</si>
  <si>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</si>
  <si>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</si>
  <si>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</si>
  <si>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</si>
  <si>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</si>
  <si>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</si>
  <si>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</si>
  <si>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</si>
  <si>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>Hillerød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</si>
  <si>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</si>
  <si>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</si>
  <si>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</si>
  <si>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</si>
  <si>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</si>
  <si>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</si>
  <si>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</si>
  <si>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</si>
  <si>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</si>
  <si>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</si>
  <si>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</si>
  <si>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</si>
  <si>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</si>
  <si>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</si>
  <si>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</si>
  <si>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</si>
  <si>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</si>
  <si>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</si>
  <si>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</si>
  <si>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</si>
  <si>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</si>
  <si>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</si>
  <si>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</si>
  <si>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</si>
  <si>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</si>
  <si>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</si>
  <si>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</si>
  <si>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</si>
  <si>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</si>
  <si>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</si>
  <si>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</si>
  <si>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</si>
  <si>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</si>
  <si>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</si>
  <si>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</si>
  <si>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</si>
  <si>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</si>
  <si>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</si>
  <si>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</si>
  <si>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>Møn-Bogø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</si>
  <si>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</si>
  <si>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</si>
  <si>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</si>
  <si>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</si>
  <si>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</si>
  <si>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</si>
  <si>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</si>
  <si>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</si>
  <si>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</si>
  <si>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</si>
  <si>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</si>
  <si>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</si>
  <si>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</si>
  <si>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</si>
  <si>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</si>
  <si>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</si>
  <si>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</si>
  <si>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</si>
  <si>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</si>
  <si>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</si>
  <si>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</si>
  <si>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</si>
  <si>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</si>
  <si>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</si>
  <si>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</si>
  <si>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</si>
  <si>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</si>
  <si>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</si>
  <si>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</si>
  <si>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</si>
  <si>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</si>
  <si>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</si>
  <si>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</si>
  <si>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</si>
  <si>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</si>
  <si>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</si>
  <si>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</si>
  <si>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>Toftlund-Agerskov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</si>
  <si>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</si>
  <si>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</si>
  <si>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</si>
  <si>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</si>
  <si>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</si>
  <si>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</si>
  <si>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</si>
  <si>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</si>
  <si>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</si>
  <si>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</si>
  <si>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</si>
  <si>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</si>
  <si>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</si>
  <si>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</si>
  <si>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</si>
  <si>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</si>
  <si>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</si>
  <si>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</si>
  <si>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</si>
  <si>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</si>
  <si>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</si>
  <si>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</si>
  <si>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</si>
  <si>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</si>
  <si>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</si>
  <si>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</si>
  <si>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</si>
  <si>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</si>
  <si>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</si>
  <si>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</si>
  <si>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</si>
  <si>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</si>
  <si>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</si>
  <si>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</si>
  <si>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</si>
  <si>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</si>
  <si>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</si>
  <si>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</si>
  <si>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</si>
  <si>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</si>
  <si>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</si>
  <si>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</si>
  <si>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</si>
  <si>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</si>
  <si>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</si>
  <si>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</si>
  <si>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</si>
  <si>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</si>
  <si>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</si>
  <si>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</si>
  <si>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</si>
  <si>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</si>
  <si>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</si>
  <si>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</si>
  <si>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</si>
  <si>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</si>
  <si>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</si>
  <si>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</si>
  <si>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</si>
  <si>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</si>
  <si>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</si>
  <si>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</si>
  <si>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</si>
  <si>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</si>
  <si>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</si>
  <si>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</si>
  <si>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</si>
  <si>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</si>
  <si>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</si>
  <si>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</si>
  <si>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</si>
  <si>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</si>
  <si>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</si>
  <si>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</si>
  <si>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</si>
  <si>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</si>
  <si>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</si>
  <si>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</si>
  <si>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</si>
  <si>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</si>
  <si>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</si>
  <si>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</si>
  <si>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</si>
  <si>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</si>
  <si>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</si>
  <si>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</si>
  <si>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</si>
  <si>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</si>
  <si>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</si>
  <si>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</si>
  <si>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</si>
  <si>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</si>
  <si>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</si>
  <si>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</si>
  <si>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</si>
  <si>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</si>
  <si>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</si>
  <si>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</si>
  <si>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</si>
  <si>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</si>
  <si>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</si>
  <si>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</si>
  <si>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</si>
  <si>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Støvring-Nørager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</si>
  <si>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</si>
  <si>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</si>
  <si>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</si>
  <si>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</si>
  <si>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</si>
  <si>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</si>
  <si>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Til brug for sekretariatet</t>
  </si>
  <si>
    <t>faktura sendes til:</t>
  </si>
  <si>
    <t>Konteres på: 46015</t>
  </si>
  <si>
    <t>Beløb der faktureres:</t>
  </si>
  <si>
    <t>Tlf nr:</t>
  </si>
  <si>
    <t>beløb/stk</t>
  </si>
  <si>
    <r>
      <t xml:space="preserve">med banko/lotteri i lokalafdelingen. - </t>
    </r>
    <r>
      <rPr>
        <u/>
        <sz val="10"/>
        <color theme="1"/>
        <rFont val="Verdana"/>
        <family val="2"/>
      </rPr>
      <t>skal</t>
    </r>
    <r>
      <rPr>
        <sz val="10"/>
        <color theme="1"/>
        <rFont val="Verdana"/>
        <family val="2"/>
      </rPr>
      <t xml:space="preserve"> udfyldes på computeren</t>
    </r>
  </si>
  <si>
    <r>
      <t xml:space="preserve">Alle præmier, uanset størrelse, </t>
    </r>
    <r>
      <rPr>
        <u/>
        <sz val="10"/>
        <color theme="1"/>
        <rFont val="Verdana"/>
        <family val="2"/>
      </rPr>
      <t>skal</t>
    </r>
    <r>
      <rPr>
        <sz val="10"/>
        <color theme="1"/>
        <rFont val="Verdana"/>
        <family val="2"/>
      </rPr>
      <t xml:space="preserve"> angives. </t>
    </r>
  </si>
  <si>
    <t>Gevinstafgift i alt</t>
  </si>
  <si>
    <t>I vil efterfølgende modtage opkrævning af afgiften fra Økonomiafdelingen</t>
  </si>
  <si>
    <t>Område</t>
  </si>
  <si>
    <t>Afgiftspligtigt grundlag</t>
  </si>
  <si>
    <t>Sats</t>
  </si>
  <si>
    <t>Indtastet afgiftsbeløb</t>
  </si>
  <si>
    <t>Sum af kontante gevinster (Før fradrag af afgift)</t>
  </si>
  <si>
    <t>Afgiftsfri bundgrænse(sum). Indtastes med et - (minustegn) foran beløbet</t>
  </si>
  <si>
    <t>Afgiftspligtigt grundlag for kontant gevinster</t>
  </si>
  <si>
    <t>Sum af andre gevinster</t>
  </si>
  <si>
    <t>Afgiftspligtigt grundlag for andre gevinster</t>
  </si>
  <si>
    <t>17,5 pct.</t>
  </si>
  <si>
    <t>Afgiftsbeløb</t>
  </si>
  <si>
    <t>Afgift i alt</t>
  </si>
  <si>
    <t>Bogføres på konto 3244(Præmier v/Lotteri/Banko)</t>
  </si>
  <si>
    <t xml:space="preserve">Aulum-Vildbjerg </t>
  </si>
  <si>
    <t>Kalundborg</t>
  </si>
  <si>
    <t>Nørre Snede-Ejstrupholm-Klovborg</t>
  </si>
  <si>
    <t>Tingsgaver og oplevelsesgaver:</t>
  </si>
  <si>
    <t>Kontante præmier samt gavekort</t>
  </si>
  <si>
    <t>https://skat.dk/skat.aspx?oid=1978207&amp;chk=215961</t>
  </si>
  <si>
    <t>Der betales dog kun afgift af dem der overstiger hhv. kr. 200,00/kr. 750,00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</si>
</sst>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F800]dddd\,\ mmmm\ dd\,\ yyyy"/>
    <numFmt numFmtId="165" formatCode="&quot;kr.&quot;\ #,##0.00"/>
  </numFmts>
  <fonts count="2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name val="Arial"/>
      <family val="2"/>
    </font>
    <font>
      <u/>
      <sz val="10"/>
      <color theme="10"/>
      <name val="MS Sans Serif"/>
      <family val="2"/>
    </font>
    <font>
      <sz val="8"/>
      <color theme="1"/>
      <name val="Verdana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Verdana"/>
      <family val="2"/>
    </font>
    <font>
      <sz val="10"/>
      <color theme="0" tint="-0.1499984740745262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70">
    <xf numFmtId="0" fontId="0" fillId="0" borderId="0" xfId="0"/>
    <xf numFmtId="0" fontId="16" fillId="0" borderId="0" xfId="0" applyFont="1"/>
    <xf numFmtId="0" fontId="0" fillId="0" borderId="0" xfId="0" applyBorder="1"/>
    <xf numFmtId="0" fontId="19" fillId="0" borderId="0" xfId="0" applyFont="1"/>
    <xf numFmtId="0" fontId="0" fillId="0" borderId="18" xfId="0" applyBorder="1"/>
    <xf numFmtId="0" fontId="0" fillId="0" borderId="0" xfId="0"/>
    <xf numFmtId="0" fontId="16" fillId="0" borderId="0" xfId="0" applyFont="1"/>
    <xf numFmtId="0" fontId="22" fillId="33" borderId="17" xfId="0" applyFont="1" applyFill="1" applyBorder="1"/>
    <xf numFmtId="0" fontId="0" fillId="33" borderId="15" xfId="0" applyFill="1" applyBorder="1"/>
    <xf numFmtId="0" fontId="0" fillId="33" borderId="18" xfId="0" applyFill="1" applyBorder="1"/>
    <xf numFmtId="0" fontId="22" fillId="33" borderId="19" xfId="0" applyFont="1" applyFill="1" applyBorder="1"/>
    <xf numFmtId="0" fontId="0" fillId="33" borderId="0" xfId="0" applyFill="1" applyBorder="1"/>
    <xf numFmtId="0" fontId="0" fillId="33" borderId="20" xfId="0" applyFill="1" applyBorder="1"/>
    <xf numFmtId="0" fontId="22" fillId="33" borderId="0" xfId="0" applyFont="1" applyFill="1" applyBorder="1"/>
    <xf numFmtId="0" fontId="22" fillId="33" borderId="21" xfId="0" applyFont="1" applyFill="1" applyBorder="1"/>
    <xf numFmtId="0" fontId="0" fillId="33" borderId="10" xfId="0" applyFill="1" applyBorder="1"/>
    <xf numFmtId="0" fontId="0" fillId="33" borderId="22" xfId="0" applyFill="1" applyBorder="1"/>
    <xf numFmtId="165" fontId="22" fillId="33" borderId="23" xfId="0" applyNumberFormat="1" applyFont="1" applyFill="1" applyBorder="1"/>
    <xf numFmtId="0" fontId="0" fillId="0" borderId="17" xfId="0" applyBorder="1"/>
    <xf numFmtId="0" fontId="0" fillId="0" borderId="24" xfId="0" applyBorder="1"/>
    <xf numFmtId="0" fontId="0" fillId="0" borderId="11" xfId="0" applyBorder="1"/>
    <xf numFmtId="0" fontId="0" fillId="0" borderId="16" xfId="0" applyBorder="1"/>
    <xf numFmtId="0" fontId="17" fillId="0" borderId="0" xfId="0" applyFont="1" applyBorder="1"/>
    <xf numFmtId="0" fontId="23" fillId="0" borderId="0" xfId="43" applyFont="1" applyBorder="1" applyAlignment="1" applyProtection="1">
      <alignment vertical="top" wrapText="1"/>
      <protection locked="0"/>
    </xf>
    <xf numFmtId="0" fontId="23" fillId="0" borderId="0" xfId="43" applyFont="1" applyBorder="1" applyAlignment="1" applyProtection="1">
      <alignment horizontal="right" vertical="top" wrapText="1"/>
      <protection locked="0"/>
    </xf>
    <xf numFmtId="0" fontId="23" fillId="0" borderId="0" xfId="43" applyFont="1" applyBorder="1"/>
    <xf numFmtId="0" fontId="23" fillId="0" borderId="0" xfId="43" applyFont="1" applyBorder="1" applyAlignment="1" applyProtection="1">
      <alignment vertical="top"/>
      <protection locked="0"/>
    </xf>
    <xf numFmtId="0" fontId="24" fillId="0" borderId="0" xfId="43" applyFont="1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6" xfId="0" applyBorder="1" applyProtection="1">
      <protection locked="0"/>
    </xf>
    <xf numFmtId="0" fontId="0" fillId="33" borderId="14" xfId="0" applyFill="1" applyBorder="1"/>
    <xf numFmtId="0" fontId="25" fillId="0" borderId="0" xfId="0" applyFont="1"/>
    <xf numFmtId="164" fontId="25" fillId="0" borderId="0" xfId="0" applyNumberFormat="1" applyFont="1"/>
    <xf numFmtId="4" fontId="0" fillId="0" borderId="0" xfId="0" applyNumberFormat="1"/>
    <xf numFmtId="0" fontId="0" fillId="0" borderId="0" xfId="0" applyFill="1" applyBorder="1"/>
    <xf numFmtId="0" fontId="0" fillId="33" borderId="12" xfId="0" applyFill="1" applyBorder="1"/>
    <xf numFmtId="0" fontId="26" fillId="33" borderId="14" xfId="0" applyFont="1" applyFill="1" applyBorder="1"/>
    <xf numFmtId="0" fontId="26" fillId="33" borderId="13" xfId="0" applyFont="1" applyFill="1" applyBorder="1"/>
    <xf numFmtId="0" fontId="17" fillId="0" borderId="0" xfId="0" applyFont="1"/>
    <xf numFmtId="14" fontId="0" fillId="0" borderId="10" xfId="0" applyNumberFormat="1" applyBorder="1" applyProtection="1">
      <protection locked="0"/>
    </xf>
    <xf numFmtId="0" fontId="0" fillId="33" borderId="17" xfId="0" applyFill="1" applyBorder="1"/>
    <xf numFmtId="0" fontId="16" fillId="33" borderId="19" xfId="0" applyFont="1" applyFill="1" applyBorder="1"/>
    <xf numFmtId="0" fontId="16" fillId="33" borderId="0" xfId="0" applyFont="1" applyFill="1" applyBorder="1"/>
    <xf numFmtId="0" fontId="16" fillId="33" borderId="0" xfId="0" applyFont="1" applyFill="1" applyBorder="1" applyAlignment="1">
      <alignment horizontal="center"/>
    </xf>
    <xf numFmtId="0" fontId="16" fillId="33" borderId="0" xfId="0" applyFont="1" applyFill="1" applyBorder="1" applyAlignment="1">
      <alignment horizontal="right"/>
    </xf>
    <xf numFmtId="0" fontId="16" fillId="33" borderId="20" xfId="0" applyFont="1" applyFill="1" applyBorder="1" applyAlignment="1">
      <alignment horizontal="right"/>
    </xf>
    <xf numFmtId="0" fontId="0" fillId="33" borderId="19" xfId="0" applyFill="1" applyBorder="1"/>
    <xf numFmtId="4" fontId="0" fillId="33" borderId="0" xfId="0" applyNumberFormat="1" applyFill="1" applyBorder="1"/>
    <xf numFmtId="0" fontId="0" fillId="33" borderId="0" xfId="0" applyFill="1" applyBorder="1" applyAlignment="1">
      <alignment horizontal="center"/>
    </xf>
    <xf numFmtId="4" fontId="0" fillId="33" borderId="20" xfId="0" applyNumberFormat="1" applyFill="1" applyBorder="1"/>
    <xf numFmtId="0" fontId="0" fillId="33" borderId="21" xfId="0" applyFill="1" applyBorder="1"/>
    <xf numFmtId="0" fontId="2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0" xfId="0" applyBorder="1" applyAlignment="1" applyProtection="1">
      <alignment horizontal="center"/>
      <protection locked="0"/>
    </xf>
    <xf numFmtId="0" fontId="22" fillId="33" borderId="0" xfId="0" applyFont="1" applyFill="1" applyBorder="1" applyAlignment="1"/>
    <xf numFmtId="0" fontId="0" fillId="0" borderId="1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4" fontId="0" fillId="0" borderId="12" xfId="0" applyNumberFormat="1" applyBorder="1" applyAlignment="1"/>
    <xf numFmtId="4" fontId="0" fillId="0" borderId="13" xfId="0" applyNumberFormat="1" applyBorder="1" applyAlignment="1"/>
    <xf numFmtId="4" fontId="0" fillId="0" borderId="0" xfId="0" applyNumberFormat="1" applyBorder="1" applyAlignment="1"/>
    <xf numFmtId="4" fontId="0" fillId="0" borderId="0" xfId="0" applyNumberFormat="1" applyAlignme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2" fillId="33" borderId="19" xfId="0" applyFont="1" applyFill="1" applyBorder="1" applyAlignment="1">
      <alignment wrapText="1"/>
    </xf>
    <xf numFmtId="0" fontId="22" fillId="0" borderId="0" xfId="0" applyFont="1"/>
  </cellXfs>
  <cellStyles count="67">
    <cellStyle name="1000-sep (2 dec) 2" xfId="46"/>
    <cellStyle name="1000-sep (2 dec) 3" xfId="45"/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20 % - Markeringsfarve1 2" xfId="55"/>
    <cellStyle name="20 % - Markeringsfarve2 2" xfId="57"/>
    <cellStyle name="20 % - Markeringsfarve3 2" xfId="59"/>
    <cellStyle name="20 % - Markeringsfarve4 2" xfId="61"/>
    <cellStyle name="20 % - Markeringsfarve5 2" xfId="63"/>
    <cellStyle name="20 % - Markeringsfarve6 2" xfId="65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40 % - Markeringsfarve1 2" xfId="56"/>
    <cellStyle name="40 % - Markeringsfarve2 2" xfId="58"/>
    <cellStyle name="40 % - Markeringsfarve3 2" xfId="60"/>
    <cellStyle name="40 % - Markeringsfarve4 2" xfId="62"/>
    <cellStyle name="40 % - Markeringsfarve5 2" xfId="64"/>
    <cellStyle name="40 % - Markeringsfarve6 2" xfId="66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mærk! 2" xfId="47"/>
    <cellStyle name="Bemærk! 3" xfId="54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Hyperlink 2" xfId="48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/>
    <cellStyle name="Normal 2 2" xfId="50"/>
    <cellStyle name="Normal 2 3" xfId="49"/>
    <cellStyle name="Normal 3" xfId="43"/>
    <cellStyle name="Normal 3 2" xfId="51"/>
    <cellStyle name="Normal 4" xfId="44"/>
    <cellStyle name="Normal 4 2" xfId="53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 2" xfId="52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K59"/>
  <sheetViews>
    <sheetView tabSelected="1" zoomScaleNormal="100" workbookViewId="0">
      <selection activeCell="C15" sqref="C15"/>
    </sheetView>
  </sheetViews>
  <sheetFormatPr defaultRowHeight="12.75" x14ac:dyDescent="0.2"/>
  <cols>
    <col min="2" max="2" width="10.75" customWidth="1"/>
    <col min="3" max="3" width="24.5" customWidth="1"/>
    <col min="4" max="4" width="2.75" customWidth="1"/>
    <col min="5" max="5" width="7.875" customWidth="1"/>
    <col min="6" max="6" width="7.75" customWidth="1"/>
    <col min="7" max="7" width="10.625" bestFit="1" customWidth="1"/>
    <col min="9" max="9" width="11.25" customWidth="1"/>
    <col min="10" max="10" width="15.125" bestFit="1" customWidth="1"/>
  </cols>
  <sheetData>
    <row r="1" spans="1:11" x14ac:dyDescent="0.2">
      <c r="A1" s="6" t="s">
        <v>0</v>
      </c>
    </row>
    <row r="3" spans="1:11" ht="18" x14ac:dyDescent="0.25">
      <c r="A3" s="3" t="s">
        <v>1</v>
      </c>
    </row>
    <row r="5" spans="1:11" x14ac:dyDescent="0.2">
      <c r="A5" t="s">
        <v>2</v>
      </c>
    </row>
    <row r="6" spans="1:11" x14ac:dyDescent="0.2">
      <c r="A6" t="s">
        <v>254</v>
      </c>
    </row>
    <row r="8" spans="1:11" x14ac:dyDescent="0.2">
      <c r="A8" s="1" t="s">
        <v>11</v>
      </c>
    </row>
    <row r="10" spans="1:11" x14ac:dyDescent="0.2">
      <c r="A10" t="s">
        <v>9</v>
      </c>
    </row>
    <row r="12" spans="1:11" x14ac:dyDescent="0.2">
      <c r="A12" t="s">
        <v>255</v>
      </c>
    </row>
    <row r="13" spans="1:11" x14ac:dyDescent="0.2">
      <c r="A13" t="s">
        <v>277</v>
      </c>
      <c r="K13" s="5"/>
    </row>
    <row r="14" spans="1:11" x14ac:dyDescent="0.2">
      <c r="K14" s="5"/>
    </row>
    <row r="15" spans="1:11" x14ac:dyDescent="0.2">
      <c r="A15" t="s">
        <v>3</v>
      </c>
      <c r="C15" s="43"/>
      <c r="J15" s="35"/>
    </row>
    <row r="16" spans="1:11" x14ac:dyDescent="0.2">
      <c r="J16" s="36"/>
    </row>
    <row r="17" spans="1:9" x14ac:dyDescent="0.2">
      <c r="A17" t="s">
        <v>4</v>
      </c>
      <c r="C17" s="59"/>
      <c r="D17" s="59"/>
      <c r="E17" s="59"/>
      <c r="F17" t="s">
        <v>252</v>
      </c>
      <c r="G17" s="28"/>
    </row>
    <row r="18" spans="1:9" x14ac:dyDescent="0.2">
      <c r="C18" s="2"/>
      <c r="D18" s="2"/>
      <c r="E18" s="2"/>
      <c r="G18" s="2"/>
    </row>
    <row r="19" spans="1:9" x14ac:dyDescent="0.2">
      <c r="A19" t="s">
        <v>12</v>
      </c>
      <c r="C19" s="57"/>
      <c r="D19" s="57"/>
      <c r="E19" s="57"/>
      <c r="G19" s="2"/>
    </row>
    <row r="21" spans="1:9" x14ac:dyDescent="0.2">
      <c r="A21" s="1" t="s">
        <v>10</v>
      </c>
      <c r="B21" s="1"/>
      <c r="C21" s="1"/>
      <c r="D21" s="1"/>
      <c r="E21" s="1"/>
      <c r="F21" s="66" t="str">
        <f>IF(C15="","",C15+5)</f>
        <v/>
      </c>
      <c r="G21" s="67"/>
    </row>
    <row r="23" spans="1:9" x14ac:dyDescent="0.2">
      <c r="A23" t="s">
        <v>275</v>
      </c>
    </row>
    <row r="25" spans="1:9" x14ac:dyDescent="0.2">
      <c r="A25" s="18" t="s">
        <v>5</v>
      </c>
      <c r="B25" s="19" t="s">
        <v>253</v>
      </c>
      <c r="C25" s="8"/>
      <c r="D25" s="8"/>
      <c r="E25" s="19" t="s">
        <v>6</v>
      </c>
      <c r="F25" s="18" t="s">
        <v>7</v>
      </c>
      <c r="G25" s="4"/>
    </row>
    <row r="26" spans="1:9" x14ac:dyDescent="0.2">
      <c r="A26" s="29"/>
      <c r="B26" s="30"/>
      <c r="C26" s="34"/>
      <c r="D26" s="40">
        <f>A26*200</f>
        <v>0</v>
      </c>
      <c r="E26" s="20">
        <f>B26*A26</f>
        <v>0</v>
      </c>
      <c r="F26" s="62">
        <f>IF(B26&lt;200.01,0,(((B26-200)*0.175))*A26)</f>
        <v>0</v>
      </c>
      <c r="G26" s="63"/>
      <c r="H26" s="42">
        <f t="shared" ref="H26:H30" si="0">IF(F26&gt;0,A26*200,IF(B26&gt;0,B26*A26,0))</f>
        <v>0</v>
      </c>
      <c r="I26" s="37"/>
    </row>
    <row r="27" spans="1:9" x14ac:dyDescent="0.2">
      <c r="A27" s="29"/>
      <c r="B27" s="30"/>
      <c r="C27" s="34"/>
      <c r="D27" s="40">
        <f t="shared" ref="D27:D30" si="1">A27*200</f>
        <v>0</v>
      </c>
      <c r="E27" s="20">
        <f>B27*A27</f>
        <v>0</v>
      </c>
      <c r="F27" s="62">
        <f>IF(B27&lt;200.01,0,(((B27-200)*0.175))*A27)</f>
        <v>0</v>
      </c>
      <c r="G27" s="63"/>
      <c r="H27" s="42">
        <f t="shared" si="0"/>
        <v>0</v>
      </c>
      <c r="I27" s="37"/>
    </row>
    <row r="28" spans="1:9" x14ac:dyDescent="0.2">
      <c r="A28" s="29"/>
      <c r="B28" s="30"/>
      <c r="C28" s="34"/>
      <c r="D28" s="40">
        <f t="shared" si="1"/>
        <v>0</v>
      </c>
      <c r="E28" s="20">
        <f>B28*A28</f>
        <v>0</v>
      </c>
      <c r="F28" s="62">
        <f>IF(B28&lt;200.01,0,(((B28-200)*0.175))*A28)</f>
        <v>0</v>
      </c>
      <c r="G28" s="63"/>
      <c r="H28" s="42">
        <f t="shared" si="0"/>
        <v>0</v>
      </c>
      <c r="I28" s="37"/>
    </row>
    <row r="29" spans="1:9" x14ac:dyDescent="0.2">
      <c r="A29" s="29"/>
      <c r="B29" s="30"/>
      <c r="C29" s="34"/>
      <c r="D29" s="40">
        <f t="shared" si="1"/>
        <v>0</v>
      </c>
      <c r="E29" s="20">
        <f>B29*A29</f>
        <v>0</v>
      </c>
      <c r="F29" s="62">
        <f>IF(B29&lt;200.01,0,(((B29-200)*0.175))*A29)</f>
        <v>0</v>
      </c>
      <c r="G29" s="63"/>
      <c r="H29" s="42">
        <f t="shared" si="0"/>
        <v>0</v>
      </c>
      <c r="I29" s="37"/>
    </row>
    <row r="30" spans="1:9" x14ac:dyDescent="0.2">
      <c r="A30" s="31"/>
      <c r="B30" s="32"/>
      <c r="C30" s="39"/>
      <c r="D30" s="41">
        <f t="shared" si="1"/>
        <v>0</v>
      </c>
      <c r="E30" s="20">
        <f>B30*A30</f>
        <v>0</v>
      </c>
      <c r="F30" s="62">
        <f>IF(B30&lt;200.01,0,(((B30-200)*0.175))*A30)</f>
        <v>0</v>
      </c>
      <c r="G30" s="63"/>
      <c r="H30" s="42">
        <f t="shared" si="0"/>
        <v>0</v>
      </c>
      <c r="I30" s="37"/>
    </row>
    <row r="31" spans="1:9" x14ac:dyDescent="0.2">
      <c r="C31" s="38"/>
      <c r="D31" s="2"/>
      <c r="E31" s="38"/>
      <c r="F31" s="38"/>
      <c r="H31" s="42">
        <f>SUM(H26:H30)</f>
        <v>0</v>
      </c>
    </row>
    <row r="32" spans="1:9" x14ac:dyDescent="0.2">
      <c r="A32" t="s">
        <v>274</v>
      </c>
    </row>
    <row r="34" spans="1:9" x14ac:dyDescent="0.2">
      <c r="A34" s="19" t="s">
        <v>5</v>
      </c>
      <c r="B34" s="19" t="s">
        <v>253</v>
      </c>
      <c r="C34" s="18" t="s">
        <v>8</v>
      </c>
      <c r="D34" s="4"/>
      <c r="E34" s="19" t="s">
        <v>6</v>
      </c>
      <c r="F34" s="18" t="s">
        <v>7</v>
      </c>
      <c r="G34" s="4"/>
    </row>
    <row r="35" spans="1:9" x14ac:dyDescent="0.2">
      <c r="A35" s="30"/>
      <c r="B35" s="30"/>
      <c r="C35" s="60"/>
      <c r="D35" s="61"/>
      <c r="E35" s="20">
        <f t="shared" ref="E34:E44" si="2">B35*A35</f>
        <v>0</v>
      </c>
      <c r="F35" s="62">
        <f>IF(B35&lt;750.01,0,(((B35-750)*0.175))*A35)</f>
        <v>0</v>
      </c>
      <c r="G35" s="63"/>
      <c r="H35" s="42">
        <f>IF(F35&gt;0,A35*750,IF(B35&gt;0,B35*A35,0))</f>
        <v>0</v>
      </c>
    </row>
    <row r="36" spans="1:9" x14ac:dyDescent="0.2">
      <c r="A36" s="33"/>
      <c r="B36" s="33"/>
      <c r="C36" s="60"/>
      <c r="D36" s="61"/>
      <c r="E36" s="20">
        <f t="shared" si="2"/>
        <v>0</v>
      </c>
      <c r="F36" s="62">
        <f>IF(B36&lt;750.01,0,(((B36-750)*0.175))*A36)</f>
        <v>0</v>
      </c>
      <c r="G36" s="63"/>
      <c r="H36" s="42">
        <f>IF(F36&gt;0,A36*750,IF(B36&gt;0,B36*A36,0))</f>
        <v>0</v>
      </c>
    </row>
    <row r="37" spans="1:9" x14ac:dyDescent="0.2">
      <c r="A37" s="30"/>
      <c r="B37" s="30"/>
      <c r="C37" s="60"/>
      <c r="D37" s="61"/>
      <c r="E37" s="20">
        <f t="shared" si="2"/>
        <v>0</v>
      </c>
      <c r="F37" s="62">
        <f>IF(B37&lt;750.01,0,(((B37-750)*0.175))*A37)</f>
        <v>0</v>
      </c>
      <c r="G37" s="63"/>
      <c r="H37" s="42">
        <f>IF(F37&gt;0,A37*750,IF(B37&gt;0,B37*A37,0))</f>
        <v>0</v>
      </c>
    </row>
    <row r="38" spans="1:9" x14ac:dyDescent="0.2">
      <c r="A38" s="33"/>
      <c r="B38" s="33"/>
      <c r="C38" s="60"/>
      <c r="D38" s="61"/>
      <c r="E38" s="21">
        <f t="shared" si="2"/>
        <v>0</v>
      </c>
      <c r="F38" s="62">
        <f>IF(B38&lt;750.01,0,(((B38-750)*0.175))*A38)</f>
        <v>0</v>
      </c>
      <c r="G38" s="63"/>
      <c r="H38" s="42">
        <f>IF(F38&gt;0,A38*750,IF(B38&gt;0,B38*A38,0))</f>
        <v>0</v>
      </c>
      <c r="I38" s="37"/>
    </row>
    <row r="39" spans="1:9" x14ac:dyDescent="0.2">
      <c r="A39" s="30"/>
      <c r="B39" s="30"/>
      <c r="C39" s="60"/>
      <c r="D39" s="61"/>
      <c r="E39" s="20">
        <f t="shared" si="2"/>
        <v>0</v>
      </c>
      <c r="F39" s="62">
        <f>IF(B39&lt;750.01,0,(((B39-750)*0.175))*A39)</f>
        <v>0</v>
      </c>
      <c r="G39" s="63"/>
      <c r="H39" s="42">
        <f>IF(F39&gt;0,A39*750,IF(B39&gt;0,B39*A39,0))</f>
        <v>0</v>
      </c>
    </row>
    <row r="40" spans="1:9" x14ac:dyDescent="0.2">
      <c r="A40" s="33"/>
      <c r="B40" s="33"/>
      <c r="C40" s="60"/>
      <c r="D40" s="61"/>
      <c r="E40" s="21">
        <f t="shared" si="2"/>
        <v>0</v>
      </c>
      <c r="F40" s="62">
        <f>IF(B40&lt;750.01,0,(((B40-750)*0.175))*A40)</f>
        <v>0</v>
      </c>
      <c r="G40" s="63"/>
      <c r="H40" s="42">
        <f>IF(F40&gt;0,A40*750,IF(B40&gt;0,B40*A40,0))</f>
        <v>0</v>
      </c>
    </row>
    <row r="41" spans="1:9" x14ac:dyDescent="0.2">
      <c r="A41" s="30"/>
      <c r="B41" s="30"/>
      <c r="C41" s="60"/>
      <c r="D41" s="61"/>
      <c r="E41" s="20">
        <f t="shared" si="2"/>
        <v>0</v>
      </c>
      <c r="F41" s="62">
        <f>IF(B41&lt;750.01,0,(((B41-750)*0.175))*A41)</f>
        <v>0</v>
      </c>
      <c r="G41" s="63"/>
      <c r="H41" s="42">
        <f>IF(F41&gt;0,A41*750,IF(B41&gt;0,B41*A41,0))</f>
        <v>0</v>
      </c>
    </row>
    <row r="42" spans="1:9" x14ac:dyDescent="0.2">
      <c r="A42" s="33"/>
      <c r="B42" s="33"/>
      <c r="C42" s="60"/>
      <c r="D42" s="61"/>
      <c r="E42" s="20">
        <f t="shared" si="2"/>
        <v>0</v>
      </c>
      <c r="F42" s="62">
        <f>IF(B42&lt;750.01,0,(((B42-750)*0.175))*A42)</f>
        <v>0</v>
      </c>
      <c r="G42" s="63"/>
      <c r="H42" s="42">
        <f>IF(F42&gt;0,A42*750,IF(B42&gt;0,B42*A42,0))</f>
        <v>0</v>
      </c>
    </row>
    <row r="43" spans="1:9" x14ac:dyDescent="0.2">
      <c r="A43" s="30"/>
      <c r="B43" s="30"/>
      <c r="C43" s="60"/>
      <c r="D43" s="61"/>
      <c r="E43" s="20">
        <f t="shared" si="2"/>
        <v>0</v>
      </c>
      <c r="F43" s="62">
        <f>IF(B43&lt;750.01,0,(((B43-750)*0.175))*A43)</f>
        <v>0</v>
      </c>
      <c r="G43" s="63"/>
      <c r="H43" s="42">
        <f>IF(F43&gt;0,A43*750,IF(B43&gt;0,B43*A43,0))</f>
        <v>0</v>
      </c>
    </row>
    <row r="44" spans="1:9" x14ac:dyDescent="0.2">
      <c r="A44" s="32"/>
      <c r="B44" s="32"/>
      <c r="C44" s="60"/>
      <c r="D44" s="61"/>
      <c r="E44" s="20">
        <f t="shared" si="2"/>
        <v>0</v>
      </c>
      <c r="F44" s="62">
        <f>IF(B44&lt;750.01,0,(((B44-750)*0.175))*A44)</f>
        <v>0</v>
      </c>
      <c r="G44" s="63"/>
      <c r="H44" s="42">
        <f>IF(F44&gt;0,A44*750,IF(B44&gt;0,B44*A44,0))</f>
        <v>0</v>
      </c>
    </row>
    <row r="45" spans="1:9" x14ac:dyDescent="0.2">
      <c r="E45" s="38"/>
      <c r="F45" s="38"/>
      <c r="H45" s="42">
        <f>SUM(H35:H44)</f>
        <v>0</v>
      </c>
      <c r="I45" s="5"/>
    </row>
    <row r="46" spans="1:9" x14ac:dyDescent="0.2">
      <c r="A46" t="s">
        <v>256</v>
      </c>
      <c r="F46" s="64">
        <f>SUM(F26:F30)+SUM(F35:F44)</f>
        <v>0</v>
      </c>
      <c r="G46" s="65"/>
    </row>
    <row r="48" spans="1:9" x14ac:dyDescent="0.2">
      <c r="A48" t="s">
        <v>270</v>
      </c>
    </row>
    <row r="49" spans="1:7" x14ac:dyDescent="0.2">
      <c r="A49" s="5" t="s">
        <v>257</v>
      </c>
    </row>
    <row r="51" spans="1:7" x14ac:dyDescent="0.2">
      <c r="A51" s="7" t="s">
        <v>248</v>
      </c>
      <c r="B51" s="8"/>
      <c r="C51" s="8"/>
      <c r="D51" s="8"/>
      <c r="E51" s="8"/>
      <c r="F51" s="8"/>
      <c r="G51" s="9"/>
    </row>
    <row r="52" spans="1:7" x14ac:dyDescent="0.2">
      <c r="A52" s="10"/>
      <c r="B52" s="11"/>
      <c r="C52" s="11"/>
      <c r="D52" s="11"/>
      <c r="E52" s="11"/>
      <c r="F52" s="11"/>
      <c r="G52" s="12"/>
    </row>
    <row r="53" spans="1:7" x14ac:dyDescent="0.2">
      <c r="A53" s="10" t="s">
        <v>249</v>
      </c>
      <c r="B53" s="11"/>
      <c r="C53" s="58" t="str">
        <f>IF(C19="","",C19)</f>
        <v/>
      </c>
      <c r="D53" s="58"/>
      <c r="E53" s="58"/>
      <c r="F53" s="13" t="str">
        <f>IF(C53="","",VLOOKUP(C53,'Ark2'!1:1048576,3,FALSE))</f>
        <v/>
      </c>
      <c r="G53" s="12"/>
    </row>
    <row r="54" spans="1:7" ht="13.5" thickBot="1" x14ac:dyDescent="0.25">
      <c r="A54" s="10" t="s">
        <v>251</v>
      </c>
      <c r="B54" s="11"/>
      <c r="C54" s="17">
        <f>F46</f>
        <v>0</v>
      </c>
      <c r="D54" s="11"/>
      <c r="E54" s="11"/>
      <c r="F54" s="11"/>
      <c r="G54" s="12"/>
    </row>
    <row r="55" spans="1:7" ht="13.5" thickTop="1" x14ac:dyDescent="0.2">
      <c r="A55" s="14" t="s">
        <v>250</v>
      </c>
      <c r="B55" s="15"/>
      <c r="C55" s="15"/>
      <c r="D55" s="15"/>
      <c r="E55" s="15"/>
      <c r="F55" s="15"/>
      <c r="G55" s="16"/>
    </row>
    <row r="58" spans="1:7" x14ac:dyDescent="0.2">
      <c r="A58" s="55"/>
      <c r="B58" s="56"/>
      <c r="C58" s="56"/>
    </row>
    <row r="59" spans="1:7" x14ac:dyDescent="0.2">
      <c r="A59" s="56"/>
      <c r="B59" s="56"/>
      <c r="C59" s="56"/>
    </row>
  </sheetData>
  <sheetProtection sheet="1" objects="1" scenarios="1"/>
  <mergeCells count="31">
    <mergeCell ref="F21:G21"/>
    <mergeCell ref="F35:G35"/>
    <mergeCell ref="F30:G30"/>
    <mergeCell ref="F29:G29"/>
    <mergeCell ref="F28:G28"/>
    <mergeCell ref="F27:G27"/>
    <mergeCell ref="F26:G26"/>
    <mergeCell ref="F36:G36"/>
    <mergeCell ref="C42:D42"/>
    <mergeCell ref="C43:D43"/>
    <mergeCell ref="C44:D44"/>
    <mergeCell ref="F46:G46"/>
    <mergeCell ref="F44:G44"/>
    <mergeCell ref="F43:G43"/>
    <mergeCell ref="F42:G42"/>
    <mergeCell ref="F41:G41"/>
    <mergeCell ref="F40:G40"/>
    <mergeCell ref="F39:G39"/>
    <mergeCell ref="F38:G38"/>
    <mergeCell ref="F37:G37"/>
    <mergeCell ref="A58:C59"/>
    <mergeCell ref="C19:E19"/>
    <mergeCell ref="C53:E53"/>
    <mergeCell ref="C17:E17"/>
    <mergeCell ref="C35:D35"/>
    <mergeCell ref="C36:D36"/>
    <mergeCell ref="C37:D37"/>
    <mergeCell ref="C38:D38"/>
    <mergeCell ref="C39:D39"/>
    <mergeCell ref="C40:D40"/>
    <mergeCell ref="C41:D4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CA250619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'Ark2'!$B$1:$B$229</xm:f>
          </x14:formula1>
          <xm:sqref>C19:E19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D229"/>
  <sheetViews>
    <sheetView topLeftCell="A113" workbookViewId="0">
      <selection activeCell="A159" sqref="A159"/>
    </sheetView>
  </sheetViews>
  <sheetFormatPr defaultRowHeight="12.75" x14ac:dyDescent="0.2"/>
  <cols>
    <col min="1" max="2" width="27.5" style="22" customWidth="1"/>
    <col min="3" max="3" width="13.375" style="22" customWidth="1"/>
    <col min="4" max="4" width="13.75" style="22" customWidth="1"/>
  </cols>
  <sheetData>
    <row r="1" spans="1:4" s="5" customFormat="1" x14ac:dyDescent="0.2">
      <c r="A1" s="22"/>
      <c r="B1" s="22"/>
      <c r="C1" s="22"/>
      <c r="D1" s="22"/>
    </row>
    <row r="2" spans="1:4" x14ac:dyDescent="0.2">
      <c r="A2" s="23" t="s">
        <v>40</v>
      </c>
      <c r="B2" s="23" t="s">
        <v>40</v>
      </c>
      <c r="C2" s="23">
        <v>5165</v>
      </c>
      <c r="D2" s="23">
        <v>165</v>
      </c>
    </row>
    <row r="3" spans="1:4" x14ac:dyDescent="0.2">
      <c r="A3" s="23" t="s">
        <v>52</v>
      </c>
      <c r="B3" s="23" t="s">
        <v>52</v>
      </c>
      <c r="C3" s="23">
        <v>5201</v>
      </c>
      <c r="D3" s="23">
        <v>201</v>
      </c>
    </row>
    <row r="4" spans="1:4" x14ac:dyDescent="0.2">
      <c r="A4" s="23" t="s">
        <v>223</v>
      </c>
      <c r="B4" s="23" t="s">
        <v>223</v>
      </c>
      <c r="C4" s="23">
        <v>5801</v>
      </c>
      <c r="D4" s="23">
        <v>801</v>
      </c>
    </row>
    <row r="5" spans="1:4" x14ac:dyDescent="0.2">
      <c r="A5" s="23" t="s">
        <v>200</v>
      </c>
      <c r="B5" s="23" t="s">
        <v>200</v>
      </c>
      <c r="C5" s="23">
        <v>5747</v>
      </c>
      <c r="D5" s="23">
        <v>747</v>
      </c>
    </row>
    <row r="6" spans="1:4" x14ac:dyDescent="0.2">
      <c r="A6" s="23" t="s">
        <v>128</v>
      </c>
      <c r="B6" s="23" t="s">
        <v>128</v>
      </c>
      <c r="C6" s="23">
        <v>5501</v>
      </c>
      <c r="D6" s="24">
        <v>501</v>
      </c>
    </row>
    <row r="7" spans="1:4" x14ac:dyDescent="0.2">
      <c r="A7" s="23" t="s">
        <v>271</v>
      </c>
      <c r="B7" s="23" t="s">
        <v>170</v>
      </c>
      <c r="C7" s="24">
        <v>5651</v>
      </c>
      <c r="D7" s="24">
        <v>651</v>
      </c>
    </row>
    <row r="8" spans="1:4" x14ac:dyDescent="0.2">
      <c r="A8" s="23" t="s">
        <v>34</v>
      </c>
      <c r="B8" s="23" t="s">
        <v>34</v>
      </c>
      <c r="C8" s="23">
        <v>5151</v>
      </c>
      <c r="D8" s="23">
        <v>151</v>
      </c>
    </row>
    <row r="9" spans="1:4" x14ac:dyDescent="0.2">
      <c r="A9" s="23" t="s">
        <v>150</v>
      </c>
      <c r="B9" s="23" t="s">
        <v>150</v>
      </c>
      <c r="C9" s="23">
        <v>5565</v>
      </c>
      <c r="D9" s="23">
        <v>551</v>
      </c>
    </row>
    <row r="10" spans="1:4" x14ac:dyDescent="0.2">
      <c r="A10" s="23" t="s">
        <v>211</v>
      </c>
      <c r="B10" s="23" t="s">
        <v>211</v>
      </c>
      <c r="C10" s="23">
        <v>5761</v>
      </c>
      <c r="D10" s="23">
        <v>761</v>
      </c>
    </row>
    <row r="11" spans="1:4" x14ac:dyDescent="0.2">
      <c r="A11" s="23" t="s">
        <v>112</v>
      </c>
      <c r="B11" s="23" t="s">
        <v>112</v>
      </c>
      <c r="C11" s="23">
        <v>5400</v>
      </c>
      <c r="D11" s="23">
        <v>400</v>
      </c>
    </row>
    <row r="12" spans="1:4" x14ac:dyDescent="0.2">
      <c r="A12" s="23" t="s">
        <v>129</v>
      </c>
      <c r="B12" s="23" t="s">
        <v>129</v>
      </c>
      <c r="C12" s="23">
        <v>5503</v>
      </c>
      <c r="D12" s="23">
        <v>503</v>
      </c>
    </row>
    <row r="13" spans="1:4" x14ac:dyDescent="0.2">
      <c r="A13" s="23" t="s">
        <v>146</v>
      </c>
      <c r="B13" s="23" t="s">
        <v>146</v>
      </c>
      <c r="C13" s="23">
        <v>5557</v>
      </c>
      <c r="D13" s="23">
        <v>557</v>
      </c>
    </row>
    <row r="14" spans="1:4" x14ac:dyDescent="0.2">
      <c r="A14" s="23" t="s">
        <v>68</v>
      </c>
      <c r="B14" s="23" t="s">
        <v>68</v>
      </c>
      <c r="C14" s="23">
        <v>5251</v>
      </c>
      <c r="D14" s="23">
        <v>251</v>
      </c>
    </row>
    <row r="15" spans="1:4" x14ac:dyDescent="0.2">
      <c r="A15" s="23" t="s">
        <v>171</v>
      </c>
      <c r="B15" s="23" t="s">
        <v>171</v>
      </c>
      <c r="C15" s="23">
        <v>5653</v>
      </c>
      <c r="D15" s="23">
        <v>653</v>
      </c>
    </row>
    <row r="16" spans="1:4" x14ac:dyDescent="0.2">
      <c r="A16" s="23" t="s">
        <v>130</v>
      </c>
      <c r="B16" s="23" t="s">
        <v>130</v>
      </c>
      <c r="C16" s="23">
        <v>5507</v>
      </c>
      <c r="D16" s="23">
        <v>507</v>
      </c>
    </row>
    <row r="17" spans="1:4" x14ac:dyDescent="0.2">
      <c r="A17" s="23" t="s">
        <v>224</v>
      </c>
      <c r="B17" s="23" t="s">
        <v>224</v>
      </c>
      <c r="C17" s="23">
        <v>5803</v>
      </c>
      <c r="D17" s="23">
        <v>803</v>
      </c>
    </row>
    <row r="18" spans="1:4" x14ac:dyDescent="0.2">
      <c r="A18" s="23" t="s">
        <v>157</v>
      </c>
      <c r="B18" s="23" t="s">
        <v>157</v>
      </c>
      <c r="C18" s="23">
        <v>5601</v>
      </c>
      <c r="D18" s="23">
        <v>601</v>
      </c>
    </row>
    <row r="19" spans="1:4" x14ac:dyDescent="0.2">
      <c r="A19" s="23" t="s">
        <v>35</v>
      </c>
      <c r="B19" s="23" t="s">
        <v>35</v>
      </c>
      <c r="C19" s="23">
        <v>5153</v>
      </c>
      <c r="D19" s="23">
        <v>153</v>
      </c>
    </row>
    <row r="20" spans="1:4" x14ac:dyDescent="0.2">
      <c r="A20" s="23" t="s">
        <v>225</v>
      </c>
      <c r="B20" s="23" t="s">
        <v>225</v>
      </c>
      <c r="C20" s="23">
        <v>5805</v>
      </c>
      <c r="D20" s="23">
        <v>805</v>
      </c>
    </row>
    <row r="21" spans="1:4" x14ac:dyDescent="0.2">
      <c r="A21" s="23" t="s">
        <v>27</v>
      </c>
      <c r="B21" s="23" t="s">
        <v>27</v>
      </c>
      <c r="C21" s="23">
        <v>5122</v>
      </c>
      <c r="D21" s="23" t="s">
        <v>28</v>
      </c>
    </row>
    <row r="22" spans="1:4" x14ac:dyDescent="0.2">
      <c r="A22" s="23" t="s">
        <v>147</v>
      </c>
      <c r="B22" s="23" t="s">
        <v>147</v>
      </c>
      <c r="C22" s="23">
        <v>5559</v>
      </c>
      <c r="D22" s="23">
        <v>559</v>
      </c>
    </row>
    <row r="23" spans="1:4" x14ac:dyDescent="0.2">
      <c r="A23" s="23" t="s">
        <v>158</v>
      </c>
      <c r="B23" s="23" t="s">
        <v>158</v>
      </c>
      <c r="C23" s="23">
        <v>5603</v>
      </c>
      <c r="D23" s="23">
        <v>603</v>
      </c>
    </row>
    <row r="24" spans="1:4" x14ac:dyDescent="0.2">
      <c r="A24" s="23" t="s">
        <v>79</v>
      </c>
      <c r="B24" s="23" t="s">
        <v>79</v>
      </c>
      <c r="C24" s="24">
        <v>5303</v>
      </c>
      <c r="D24" s="24">
        <v>303</v>
      </c>
    </row>
    <row r="25" spans="1:4" x14ac:dyDescent="0.2">
      <c r="A25" s="25" t="s">
        <v>18</v>
      </c>
      <c r="B25" s="25" t="s">
        <v>18</v>
      </c>
      <c r="C25" s="25">
        <v>1006</v>
      </c>
      <c r="D25" s="25">
        <v>6</v>
      </c>
    </row>
    <row r="26" spans="1:4" x14ac:dyDescent="0.2">
      <c r="A26" s="25" t="s">
        <v>22</v>
      </c>
      <c r="B26" s="25" t="s">
        <v>22</v>
      </c>
      <c r="C26" s="25">
        <v>1010</v>
      </c>
      <c r="D26" s="25">
        <v>10</v>
      </c>
    </row>
    <row r="27" spans="1:4" x14ac:dyDescent="0.2">
      <c r="A27" s="25" t="s">
        <v>20</v>
      </c>
      <c r="B27" s="25" t="s">
        <v>20</v>
      </c>
      <c r="C27" s="25">
        <v>1008</v>
      </c>
      <c r="D27" s="25">
        <v>8</v>
      </c>
    </row>
    <row r="28" spans="1:4" x14ac:dyDescent="0.2">
      <c r="A28" s="25" t="s">
        <v>14</v>
      </c>
      <c r="B28" s="25" t="s">
        <v>14</v>
      </c>
      <c r="C28" s="25">
        <v>1002</v>
      </c>
      <c r="D28" s="25">
        <v>2</v>
      </c>
    </row>
    <row r="29" spans="1:4" x14ac:dyDescent="0.2">
      <c r="A29" s="25" t="s">
        <v>15</v>
      </c>
      <c r="B29" s="25" t="s">
        <v>15</v>
      </c>
      <c r="C29" s="25">
        <v>1003</v>
      </c>
      <c r="D29" s="25">
        <v>3</v>
      </c>
    </row>
    <row r="30" spans="1:4" x14ac:dyDescent="0.2">
      <c r="A30" s="25" t="s">
        <v>13</v>
      </c>
      <c r="B30" s="25" t="s">
        <v>13</v>
      </c>
      <c r="C30" s="25">
        <v>1001</v>
      </c>
      <c r="D30" s="25">
        <v>1</v>
      </c>
    </row>
    <row r="31" spans="1:4" x14ac:dyDescent="0.2">
      <c r="A31" s="25" t="s">
        <v>21</v>
      </c>
      <c r="B31" s="25" t="s">
        <v>21</v>
      </c>
      <c r="C31" s="25">
        <v>1009</v>
      </c>
      <c r="D31" s="25">
        <v>9</v>
      </c>
    </row>
    <row r="32" spans="1:4" x14ac:dyDescent="0.2">
      <c r="A32" s="25" t="s">
        <v>17</v>
      </c>
      <c r="B32" s="25" t="s">
        <v>17</v>
      </c>
      <c r="C32" s="25">
        <v>1005</v>
      </c>
      <c r="D32" s="25">
        <v>5</v>
      </c>
    </row>
    <row r="33" spans="1:4" x14ac:dyDescent="0.2">
      <c r="A33" s="25" t="s">
        <v>16</v>
      </c>
      <c r="B33" s="25" t="s">
        <v>16</v>
      </c>
      <c r="C33" s="25">
        <v>1004</v>
      </c>
      <c r="D33" s="25">
        <v>4</v>
      </c>
    </row>
    <row r="34" spans="1:4" x14ac:dyDescent="0.2">
      <c r="A34" s="25" t="s">
        <v>19</v>
      </c>
      <c r="B34" s="25" t="s">
        <v>19</v>
      </c>
      <c r="C34" s="25">
        <v>1007</v>
      </c>
      <c r="D34" s="25">
        <v>7</v>
      </c>
    </row>
    <row r="35" spans="1:4" x14ac:dyDescent="0.2">
      <c r="A35" s="23" t="s">
        <v>80</v>
      </c>
      <c r="B35" s="23" t="s">
        <v>80</v>
      </c>
      <c r="C35" s="23">
        <v>5305</v>
      </c>
      <c r="D35" s="23">
        <v>305</v>
      </c>
    </row>
    <row r="36" spans="1:4" x14ac:dyDescent="0.2">
      <c r="A36" s="23" t="s">
        <v>46</v>
      </c>
      <c r="B36" s="23" t="s">
        <v>46</v>
      </c>
      <c r="C36" s="23">
        <v>5177</v>
      </c>
      <c r="D36" s="23">
        <v>155</v>
      </c>
    </row>
    <row r="37" spans="1:4" x14ac:dyDescent="0.2">
      <c r="A37" s="23" t="s">
        <v>226</v>
      </c>
      <c r="B37" s="23" t="s">
        <v>226</v>
      </c>
      <c r="C37" s="23">
        <v>5807</v>
      </c>
      <c r="D37" s="23">
        <v>807</v>
      </c>
    </row>
    <row r="38" spans="1:4" x14ac:dyDescent="0.2">
      <c r="A38" s="23" t="s">
        <v>183</v>
      </c>
      <c r="B38" s="23" t="s">
        <v>183</v>
      </c>
      <c r="C38" s="23">
        <v>5701</v>
      </c>
      <c r="D38" s="23">
        <v>701</v>
      </c>
    </row>
    <row r="39" spans="1:4" x14ac:dyDescent="0.2">
      <c r="A39" s="23" t="s">
        <v>115</v>
      </c>
      <c r="B39" s="23" t="s">
        <v>115</v>
      </c>
      <c r="C39" s="23">
        <v>5427</v>
      </c>
      <c r="D39" s="23">
        <v>427</v>
      </c>
    </row>
    <row r="40" spans="1:4" x14ac:dyDescent="0.2">
      <c r="A40" s="23" t="s">
        <v>159</v>
      </c>
      <c r="B40" s="23" t="s">
        <v>159</v>
      </c>
      <c r="C40" s="23">
        <v>5605</v>
      </c>
      <c r="D40" s="23">
        <v>605</v>
      </c>
    </row>
    <row r="41" spans="1:4" x14ac:dyDescent="0.2">
      <c r="A41" s="23" t="s">
        <v>148</v>
      </c>
      <c r="B41" s="23" t="s">
        <v>148</v>
      </c>
      <c r="C41" s="23">
        <v>5561</v>
      </c>
      <c r="D41" s="23">
        <v>561</v>
      </c>
    </row>
    <row r="42" spans="1:4" x14ac:dyDescent="0.2">
      <c r="A42" s="23" t="s">
        <v>97</v>
      </c>
      <c r="B42" s="23" t="s">
        <v>97</v>
      </c>
      <c r="C42" s="24">
        <v>5351</v>
      </c>
      <c r="D42" s="24">
        <v>351</v>
      </c>
    </row>
    <row r="43" spans="1:4" x14ac:dyDescent="0.2">
      <c r="A43" s="23" t="s">
        <v>149</v>
      </c>
      <c r="B43" s="23" t="s">
        <v>149</v>
      </c>
      <c r="C43" s="23">
        <v>5563</v>
      </c>
      <c r="D43" s="23">
        <v>563</v>
      </c>
    </row>
    <row r="44" spans="1:4" x14ac:dyDescent="0.2">
      <c r="A44" s="23" t="s">
        <v>227</v>
      </c>
      <c r="B44" s="23" t="s">
        <v>227</v>
      </c>
      <c r="C44" s="23">
        <v>5809</v>
      </c>
      <c r="D44" s="23">
        <v>809</v>
      </c>
    </row>
    <row r="45" spans="1:4" x14ac:dyDescent="0.2">
      <c r="A45" s="23" t="s">
        <v>53</v>
      </c>
      <c r="B45" s="23" t="s">
        <v>53</v>
      </c>
      <c r="C45" s="23">
        <v>5207</v>
      </c>
      <c r="D45" s="23">
        <v>207</v>
      </c>
    </row>
    <row r="46" spans="1:4" x14ac:dyDescent="0.2">
      <c r="A46" s="23" t="s">
        <v>212</v>
      </c>
      <c r="B46" s="23" t="s">
        <v>212</v>
      </c>
      <c r="C46" s="23">
        <v>5763</v>
      </c>
      <c r="D46" s="23">
        <v>763</v>
      </c>
    </row>
    <row r="47" spans="1:4" x14ac:dyDescent="0.2">
      <c r="A47" s="23" t="s">
        <v>228</v>
      </c>
      <c r="B47" s="23" t="s">
        <v>228</v>
      </c>
      <c r="C47" s="23">
        <v>5811</v>
      </c>
      <c r="D47" s="23">
        <v>811</v>
      </c>
    </row>
    <row r="48" spans="1:4" x14ac:dyDescent="0.2">
      <c r="A48" s="23" t="s">
        <v>63</v>
      </c>
      <c r="B48" s="23" t="s">
        <v>63</v>
      </c>
      <c r="C48" s="23">
        <v>5227</v>
      </c>
      <c r="D48" s="23">
        <v>210</v>
      </c>
    </row>
    <row r="49" spans="1:4" x14ac:dyDescent="0.2">
      <c r="A49" s="23" t="s">
        <v>160</v>
      </c>
      <c r="B49" s="23" t="s">
        <v>160</v>
      </c>
      <c r="C49" s="23">
        <v>5607</v>
      </c>
      <c r="D49" s="23">
        <v>607</v>
      </c>
    </row>
    <row r="50" spans="1:4" x14ac:dyDescent="0.2">
      <c r="A50" s="23" t="s">
        <v>33</v>
      </c>
      <c r="B50" s="23" t="s">
        <v>33</v>
      </c>
      <c r="C50" s="23">
        <v>5141</v>
      </c>
      <c r="D50" s="23">
        <v>147</v>
      </c>
    </row>
    <row r="51" spans="1:4" x14ac:dyDescent="0.2">
      <c r="A51" s="23" t="s">
        <v>229</v>
      </c>
      <c r="B51" s="23" t="s">
        <v>229</v>
      </c>
      <c r="C51" s="23">
        <v>5813</v>
      </c>
      <c r="D51" s="23">
        <v>813</v>
      </c>
    </row>
    <row r="52" spans="1:4" x14ac:dyDescent="0.2">
      <c r="A52" s="23" t="s">
        <v>54</v>
      </c>
      <c r="B52" s="23" t="s">
        <v>54</v>
      </c>
      <c r="C52" s="23">
        <v>5209</v>
      </c>
      <c r="D52" s="23">
        <v>209</v>
      </c>
    </row>
    <row r="53" spans="1:4" x14ac:dyDescent="0.2">
      <c r="A53" s="23" t="s">
        <v>55</v>
      </c>
      <c r="B53" s="23" t="s">
        <v>55</v>
      </c>
      <c r="C53" s="23">
        <v>5211</v>
      </c>
      <c r="D53" s="23">
        <v>211</v>
      </c>
    </row>
    <row r="54" spans="1:4" x14ac:dyDescent="0.2">
      <c r="A54" s="23" t="s">
        <v>81</v>
      </c>
      <c r="B54" s="23" t="s">
        <v>81</v>
      </c>
      <c r="C54" s="23">
        <v>5307</v>
      </c>
      <c r="D54" s="23">
        <v>307</v>
      </c>
    </row>
    <row r="55" spans="1:4" x14ac:dyDescent="0.2">
      <c r="A55" s="23" t="s">
        <v>116</v>
      </c>
      <c r="B55" s="23" t="s">
        <v>116</v>
      </c>
      <c r="C55" s="23">
        <v>5431</v>
      </c>
      <c r="D55" s="23">
        <v>431</v>
      </c>
    </row>
    <row r="56" spans="1:4" x14ac:dyDescent="0.2">
      <c r="A56" s="23" t="s">
        <v>188</v>
      </c>
      <c r="B56" s="23" t="s">
        <v>188</v>
      </c>
      <c r="C56" s="23">
        <v>5711</v>
      </c>
      <c r="D56" s="23">
        <v>703</v>
      </c>
    </row>
    <row r="57" spans="1:4" x14ac:dyDescent="0.2">
      <c r="A57" s="23" t="s">
        <v>36</v>
      </c>
      <c r="B57" s="23" t="s">
        <v>36</v>
      </c>
      <c r="C57" s="23">
        <v>5157</v>
      </c>
      <c r="D57" s="23">
        <v>157</v>
      </c>
    </row>
    <row r="58" spans="1:4" x14ac:dyDescent="0.2">
      <c r="A58" s="23" t="s">
        <v>161</v>
      </c>
      <c r="B58" s="23" t="s">
        <v>161</v>
      </c>
      <c r="C58" s="23">
        <v>5611</v>
      </c>
      <c r="D58" s="23">
        <v>611</v>
      </c>
    </row>
    <row r="59" spans="1:4" x14ac:dyDescent="0.2">
      <c r="A59" s="23" t="s">
        <v>185</v>
      </c>
      <c r="B59" s="23" t="s">
        <v>185</v>
      </c>
      <c r="C59" s="23">
        <v>5705</v>
      </c>
      <c r="D59" s="23">
        <v>705</v>
      </c>
    </row>
    <row r="60" spans="1:4" x14ac:dyDescent="0.2">
      <c r="A60" s="23" t="s">
        <v>37</v>
      </c>
      <c r="B60" s="23" t="s">
        <v>37</v>
      </c>
      <c r="C60" s="23">
        <v>5159</v>
      </c>
      <c r="D60" s="23">
        <v>159</v>
      </c>
    </row>
    <row r="61" spans="1:4" x14ac:dyDescent="0.2">
      <c r="A61" s="23" t="s">
        <v>38</v>
      </c>
      <c r="B61" s="23" t="s">
        <v>38</v>
      </c>
      <c r="C61" s="23">
        <v>5161</v>
      </c>
      <c r="D61" s="23">
        <v>161</v>
      </c>
    </row>
    <row r="62" spans="1:4" x14ac:dyDescent="0.2">
      <c r="A62" s="23" t="s">
        <v>143</v>
      </c>
      <c r="B62" s="23" t="s">
        <v>143</v>
      </c>
      <c r="C62" s="23">
        <v>5547</v>
      </c>
      <c r="D62" s="23">
        <v>511</v>
      </c>
    </row>
    <row r="63" spans="1:4" x14ac:dyDescent="0.2">
      <c r="A63" s="23" t="s">
        <v>186</v>
      </c>
      <c r="B63" s="23" t="s">
        <v>186</v>
      </c>
      <c r="C63" s="23">
        <v>5707</v>
      </c>
      <c r="D63" s="23">
        <v>707</v>
      </c>
    </row>
    <row r="64" spans="1:4" x14ac:dyDescent="0.2">
      <c r="A64" s="23" t="s">
        <v>69</v>
      </c>
      <c r="B64" s="23" t="s">
        <v>69</v>
      </c>
      <c r="C64" s="23">
        <v>5253</v>
      </c>
      <c r="D64" s="23">
        <v>253</v>
      </c>
    </row>
    <row r="65" spans="1:4" x14ac:dyDescent="0.2">
      <c r="A65" s="23" t="s">
        <v>145</v>
      </c>
      <c r="B65" s="23" t="s">
        <v>145</v>
      </c>
      <c r="C65" s="23">
        <v>5551</v>
      </c>
      <c r="D65" s="23">
        <v>565</v>
      </c>
    </row>
    <row r="66" spans="1:4" x14ac:dyDescent="0.2">
      <c r="A66" s="23" t="s">
        <v>56</v>
      </c>
      <c r="B66" s="23" t="s">
        <v>56</v>
      </c>
      <c r="C66" s="23">
        <v>5213</v>
      </c>
      <c r="D66" s="23">
        <v>213</v>
      </c>
    </row>
    <row r="67" spans="1:4" x14ac:dyDescent="0.2">
      <c r="A67" s="23" t="s">
        <v>132</v>
      </c>
      <c r="B67" s="23" t="s">
        <v>132</v>
      </c>
      <c r="C67" s="23">
        <v>5513</v>
      </c>
      <c r="D67" s="23">
        <v>513</v>
      </c>
    </row>
    <row r="68" spans="1:4" x14ac:dyDescent="0.2">
      <c r="A68" s="23" t="s">
        <v>70</v>
      </c>
      <c r="B68" s="23" t="s">
        <v>70</v>
      </c>
      <c r="C68" s="23">
        <v>5255</v>
      </c>
      <c r="D68" s="23">
        <v>255</v>
      </c>
    </row>
    <row r="69" spans="1:4" x14ac:dyDescent="0.2">
      <c r="A69" s="23" t="s">
        <v>82</v>
      </c>
      <c r="B69" s="23" t="s">
        <v>82</v>
      </c>
      <c r="C69" s="23">
        <v>5309</v>
      </c>
      <c r="D69" s="23">
        <v>309</v>
      </c>
    </row>
    <row r="70" spans="1:4" x14ac:dyDescent="0.2">
      <c r="A70" s="23" t="s">
        <v>133</v>
      </c>
      <c r="B70" s="23" t="s">
        <v>133</v>
      </c>
      <c r="C70" s="23">
        <v>5515</v>
      </c>
      <c r="D70" s="23">
        <v>515</v>
      </c>
    </row>
    <row r="71" spans="1:4" x14ac:dyDescent="0.2">
      <c r="A71" s="23" t="s">
        <v>189</v>
      </c>
      <c r="B71" s="23" t="s">
        <v>189</v>
      </c>
      <c r="C71" s="23">
        <v>5713</v>
      </c>
      <c r="D71" s="23">
        <v>709</v>
      </c>
    </row>
    <row r="72" spans="1:4" x14ac:dyDescent="0.2">
      <c r="A72" s="23" t="s">
        <v>231</v>
      </c>
      <c r="B72" s="23" t="s">
        <v>231</v>
      </c>
      <c r="C72" s="23">
        <v>5817</v>
      </c>
      <c r="D72" s="23">
        <v>815</v>
      </c>
    </row>
    <row r="73" spans="1:4" x14ac:dyDescent="0.2">
      <c r="A73" s="23" t="s">
        <v>244</v>
      </c>
      <c r="B73" s="23" t="s">
        <v>244</v>
      </c>
      <c r="C73" s="23">
        <v>5853</v>
      </c>
      <c r="D73" s="23">
        <v>817</v>
      </c>
    </row>
    <row r="74" spans="1:4" x14ac:dyDescent="0.2">
      <c r="A74" s="23" t="s">
        <v>187</v>
      </c>
      <c r="B74" s="23" t="s">
        <v>187</v>
      </c>
      <c r="C74" s="23">
        <v>5709</v>
      </c>
      <c r="D74" s="23">
        <v>711</v>
      </c>
    </row>
    <row r="75" spans="1:4" x14ac:dyDescent="0.2">
      <c r="A75" s="23" t="s">
        <v>83</v>
      </c>
      <c r="B75" s="23" t="s">
        <v>83</v>
      </c>
      <c r="C75" s="23">
        <v>5311</v>
      </c>
      <c r="D75" s="23">
        <v>311</v>
      </c>
    </row>
    <row r="76" spans="1:4" x14ac:dyDescent="0.2">
      <c r="A76" s="23" t="s">
        <v>84</v>
      </c>
      <c r="B76" s="23" t="s">
        <v>84</v>
      </c>
      <c r="C76" s="23">
        <v>5313</v>
      </c>
      <c r="D76" s="23">
        <v>313</v>
      </c>
    </row>
    <row r="77" spans="1:4" x14ac:dyDescent="0.2">
      <c r="A77" s="23" t="s">
        <v>162</v>
      </c>
      <c r="B77" s="23" t="s">
        <v>162</v>
      </c>
      <c r="C77" s="23">
        <v>5613</v>
      </c>
      <c r="D77" s="23">
        <v>613</v>
      </c>
    </row>
    <row r="78" spans="1:4" x14ac:dyDescent="0.2">
      <c r="A78" s="23" t="s">
        <v>156</v>
      </c>
      <c r="B78" s="23" t="s">
        <v>156</v>
      </c>
      <c r="C78" s="23">
        <v>5579</v>
      </c>
      <c r="D78" s="23">
        <v>567</v>
      </c>
    </row>
    <row r="79" spans="1:4" x14ac:dyDescent="0.2">
      <c r="A79" s="23" t="s">
        <v>57</v>
      </c>
      <c r="B79" s="23" t="s">
        <v>57</v>
      </c>
      <c r="C79" s="23">
        <v>5215</v>
      </c>
      <c r="D79" s="23">
        <v>215</v>
      </c>
    </row>
    <row r="80" spans="1:4" x14ac:dyDescent="0.2">
      <c r="A80" s="23" t="s">
        <v>58</v>
      </c>
      <c r="B80" s="23" t="s">
        <v>58</v>
      </c>
      <c r="C80" s="23">
        <v>5217</v>
      </c>
      <c r="D80" s="23">
        <v>217</v>
      </c>
    </row>
    <row r="81" spans="1:4" x14ac:dyDescent="0.2">
      <c r="A81" s="23" t="s">
        <v>39</v>
      </c>
      <c r="B81" s="23" t="s">
        <v>39</v>
      </c>
      <c r="C81" s="23">
        <v>5163</v>
      </c>
      <c r="D81" s="23">
        <v>163</v>
      </c>
    </row>
    <row r="82" spans="1:4" x14ac:dyDescent="0.2">
      <c r="A82" s="23" t="s">
        <v>172</v>
      </c>
      <c r="B82" s="23" t="s">
        <v>172</v>
      </c>
      <c r="C82" s="23">
        <v>5657</v>
      </c>
      <c r="D82" s="23">
        <v>657</v>
      </c>
    </row>
    <row r="83" spans="1:4" x14ac:dyDescent="0.2">
      <c r="A83" s="23" t="s">
        <v>59</v>
      </c>
      <c r="B83" s="23" t="s">
        <v>59</v>
      </c>
      <c r="C83" s="24">
        <v>5219</v>
      </c>
      <c r="D83" s="24">
        <v>219</v>
      </c>
    </row>
    <row r="84" spans="1:4" x14ac:dyDescent="0.2">
      <c r="A84" s="23" t="s">
        <v>190</v>
      </c>
      <c r="B84" s="23" t="s">
        <v>190</v>
      </c>
      <c r="C84" s="23">
        <v>5715</v>
      </c>
      <c r="D84" s="23">
        <v>713</v>
      </c>
    </row>
    <row r="85" spans="1:4" x14ac:dyDescent="0.2">
      <c r="A85" s="23" t="s">
        <v>232</v>
      </c>
      <c r="B85" s="23" t="s">
        <v>232</v>
      </c>
      <c r="C85" s="23">
        <v>5819</v>
      </c>
      <c r="D85" s="23">
        <v>819</v>
      </c>
    </row>
    <row r="86" spans="1:4" x14ac:dyDescent="0.2">
      <c r="A86" s="23" t="s">
        <v>233</v>
      </c>
      <c r="B86" s="23" t="s">
        <v>233</v>
      </c>
      <c r="C86" s="23">
        <v>5821</v>
      </c>
      <c r="D86" s="23">
        <v>821</v>
      </c>
    </row>
    <row r="87" spans="1:4" x14ac:dyDescent="0.2">
      <c r="A87" s="23" t="s">
        <v>234</v>
      </c>
      <c r="B87" s="23" t="s">
        <v>234</v>
      </c>
      <c r="C87" s="23">
        <v>5823</v>
      </c>
      <c r="D87" s="23">
        <v>823</v>
      </c>
    </row>
    <row r="88" spans="1:4" x14ac:dyDescent="0.2">
      <c r="A88" s="23" t="s">
        <v>85</v>
      </c>
      <c r="B88" s="23" t="s">
        <v>85</v>
      </c>
      <c r="C88" s="24">
        <v>5315</v>
      </c>
      <c r="D88" s="24">
        <v>315</v>
      </c>
    </row>
    <row r="89" spans="1:4" x14ac:dyDescent="0.2">
      <c r="A89" s="23" t="s">
        <v>173</v>
      </c>
      <c r="B89" s="23" t="s">
        <v>173</v>
      </c>
      <c r="C89" s="23">
        <v>5661</v>
      </c>
      <c r="D89" s="23">
        <v>661</v>
      </c>
    </row>
    <row r="90" spans="1:4" x14ac:dyDescent="0.2">
      <c r="A90" s="23" t="s">
        <v>151</v>
      </c>
      <c r="B90" s="23" t="s">
        <v>151</v>
      </c>
      <c r="C90" s="23">
        <v>5569</v>
      </c>
      <c r="D90" s="23">
        <v>569</v>
      </c>
    </row>
    <row r="91" spans="1:4" x14ac:dyDescent="0.2">
      <c r="A91" s="23" t="s">
        <v>163</v>
      </c>
      <c r="B91" s="23" t="s">
        <v>163</v>
      </c>
      <c r="C91" s="23">
        <v>5615</v>
      </c>
      <c r="D91" s="23">
        <v>615</v>
      </c>
    </row>
    <row r="92" spans="1:4" x14ac:dyDescent="0.2">
      <c r="A92" s="23" t="s">
        <v>169</v>
      </c>
      <c r="B92" s="23" t="s">
        <v>169</v>
      </c>
      <c r="C92" s="23">
        <v>5633</v>
      </c>
      <c r="D92" s="23">
        <v>609</v>
      </c>
    </row>
    <row r="93" spans="1:4" x14ac:dyDescent="0.2">
      <c r="A93" s="23" t="s">
        <v>60</v>
      </c>
      <c r="B93" s="23" t="s">
        <v>60</v>
      </c>
      <c r="C93" s="23">
        <v>5221</v>
      </c>
      <c r="D93" s="23">
        <v>221</v>
      </c>
    </row>
    <row r="94" spans="1:4" x14ac:dyDescent="0.2">
      <c r="A94" s="23" t="s">
        <v>78</v>
      </c>
      <c r="B94" s="23" t="s">
        <v>78</v>
      </c>
      <c r="C94" s="23">
        <v>5271</v>
      </c>
      <c r="D94" s="23">
        <v>257</v>
      </c>
    </row>
    <row r="95" spans="1:4" x14ac:dyDescent="0.2">
      <c r="A95" s="23" t="s">
        <v>41</v>
      </c>
      <c r="B95" s="23" t="s">
        <v>41</v>
      </c>
      <c r="C95" s="23">
        <v>5167</v>
      </c>
      <c r="D95" s="23">
        <v>167</v>
      </c>
    </row>
    <row r="96" spans="1:4" x14ac:dyDescent="0.2">
      <c r="A96" s="23" t="s">
        <v>42</v>
      </c>
      <c r="B96" s="23" t="s">
        <v>42</v>
      </c>
      <c r="C96" s="23">
        <v>5169</v>
      </c>
      <c r="D96" s="23">
        <v>169</v>
      </c>
    </row>
    <row r="97" spans="1:4" x14ac:dyDescent="0.2">
      <c r="A97" s="23" t="s">
        <v>126</v>
      </c>
      <c r="B97" s="23" t="s">
        <v>126</v>
      </c>
      <c r="C97" s="23">
        <v>5485</v>
      </c>
      <c r="D97" s="24">
        <v>485</v>
      </c>
    </row>
    <row r="98" spans="1:4" x14ac:dyDescent="0.2">
      <c r="A98" s="23" t="s">
        <v>86</v>
      </c>
      <c r="B98" s="23" t="s">
        <v>86</v>
      </c>
      <c r="C98" s="23">
        <v>5319</v>
      </c>
      <c r="D98" s="23">
        <v>319</v>
      </c>
    </row>
    <row r="99" spans="1:4" x14ac:dyDescent="0.2">
      <c r="A99" s="23" t="s">
        <v>201</v>
      </c>
      <c r="B99" s="23" t="s">
        <v>201</v>
      </c>
      <c r="C99" s="23">
        <v>5749</v>
      </c>
      <c r="D99" s="23">
        <v>715</v>
      </c>
    </row>
    <row r="100" spans="1:4" x14ac:dyDescent="0.2">
      <c r="A100" s="23" t="s">
        <v>61</v>
      </c>
      <c r="B100" s="23" t="s">
        <v>61</v>
      </c>
      <c r="C100" s="23">
        <v>5223</v>
      </c>
      <c r="D100" s="23">
        <v>223</v>
      </c>
    </row>
    <row r="101" spans="1:4" x14ac:dyDescent="0.2">
      <c r="A101" s="23" t="s">
        <v>174</v>
      </c>
      <c r="B101" s="23" t="s">
        <v>174</v>
      </c>
      <c r="C101" s="23">
        <v>5663</v>
      </c>
      <c r="D101" s="23">
        <v>663</v>
      </c>
    </row>
    <row r="102" spans="1:4" x14ac:dyDescent="0.2">
      <c r="A102" s="23" t="s">
        <v>48</v>
      </c>
      <c r="B102" s="23" t="s">
        <v>48</v>
      </c>
      <c r="C102" s="23">
        <v>5183</v>
      </c>
      <c r="D102" s="23">
        <v>183</v>
      </c>
    </row>
    <row r="103" spans="1:4" x14ac:dyDescent="0.2">
      <c r="A103" s="23" t="s">
        <v>164</v>
      </c>
      <c r="B103" s="23" t="s">
        <v>164</v>
      </c>
      <c r="C103" s="23">
        <v>5619</v>
      </c>
      <c r="D103" s="23">
        <v>619</v>
      </c>
    </row>
    <row r="104" spans="1:4" x14ac:dyDescent="0.2">
      <c r="A104" s="23" t="s">
        <v>62</v>
      </c>
      <c r="B104" s="23" t="s">
        <v>62</v>
      </c>
      <c r="C104" s="23">
        <v>5225</v>
      </c>
      <c r="D104" s="23">
        <v>225</v>
      </c>
    </row>
    <row r="105" spans="1:4" x14ac:dyDescent="0.2">
      <c r="A105" s="23" t="s">
        <v>272</v>
      </c>
      <c r="B105" s="23" t="s">
        <v>87</v>
      </c>
      <c r="C105" s="24">
        <v>5323</v>
      </c>
      <c r="D105" s="24">
        <v>323</v>
      </c>
    </row>
    <row r="106" spans="1:4" x14ac:dyDescent="0.2">
      <c r="A106" s="23" t="s">
        <v>117</v>
      </c>
      <c r="B106" s="23" t="s">
        <v>117</v>
      </c>
      <c r="C106" s="23">
        <v>5439</v>
      </c>
      <c r="D106" s="23">
        <v>439</v>
      </c>
    </row>
    <row r="107" spans="1:4" x14ac:dyDescent="0.2">
      <c r="A107" s="23" t="s">
        <v>213</v>
      </c>
      <c r="B107" s="23" t="s">
        <v>213</v>
      </c>
      <c r="C107" s="23">
        <v>5771</v>
      </c>
      <c r="D107" s="23">
        <v>771</v>
      </c>
    </row>
    <row r="108" spans="1:4" x14ac:dyDescent="0.2">
      <c r="A108" s="23" t="s">
        <v>165</v>
      </c>
      <c r="B108" s="23" t="s">
        <v>165</v>
      </c>
      <c r="C108" s="23">
        <v>5621</v>
      </c>
      <c r="D108" s="24">
        <v>621</v>
      </c>
    </row>
    <row r="109" spans="1:4" x14ac:dyDescent="0.2">
      <c r="A109" s="23" t="s">
        <v>88</v>
      </c>
      <c r="B109" s="23" t="s">
        <v>88</v>
      </c>
      <c r="C109" s="23">
        <v>5325</v>
      </c>
      <c r="D109" s="23">
        <v>325</v>
      </c>
    </row>
    <row r="110" spans="1:4" x14ac:dyDescent="0.2">
      <c r="A110" s="23" t="s">
        <v>23</v>
      </c>
      <c r="B110" s="23" t="s">
        <v>23</v>
      </c>
      <c r="C110" s="23">
        <v>5101</v>
      </c>
      <c r="D110" s="23" t="s">
        <v>24</v>
      </c>
    </row>
    <row r="111" spans="1:4" x14ac:dyDescent="0.2">
      <c r="A111" s="23" t="s">
        <v>72</v>
      </c>
      <c r="B111" s="23" t="s">
        <v>72</v>
      </c>
      <c r="C111" s="23">
        <v>5259</v>
      </c>
      <c r="D111" s="23">
        <v>259</v>
      </c>
    </row>
    <row r="112" spans="1:4" x14ac:dyDescent="0.2">
      <c r="A112" s="23" t="s">
        <v>124</v>
      </c>
      <c r="B112" s="23" t="s">
        <v>124</v>
      </c>
      <c r="C112" s="23">
        <v>5475</v>
      </c>
      <c r="D112" s="24">
        <v>475</v>
      </c>
    </row>
    <row r="113" spans="1:4" x14ac:dyDescent="0.2">
      <c r="A113" s="23" t="s">
        <v>118</v>
      </c>
      <c r="B113" s="23" t="s">
        <v>118</v>
      </c>
      <c r="C113" s="23">
        <v>5441</v>
      </c>
      <c r="D113" s="24">
        <v>441</v>
      </c>
    </row>
    <row r="114" spans="1:4" x14ac:dyDescent="0.2">
      <c r="A114" s="23" t="s">
        <v>43</v>
      </c>
      <c r="B114" s="23" t="s">
        <v>43</v>
      </c>
      <c r="C114" s="23">
        <v>5171</v>
      </c>
      <c r="D114" s="23">
        <v>171</v>
      </c>
    </row>
    <row r="115" spans="1:4" x14ac:dyDescent="0.2">
      <c r="A115" s="23" t="s">
        <v>73</v>
      </c>
      <c r="B115" s="23" t="s">
        <v>73</v>
      </c>
      <c r="C115" s="23">
        <v>5261</v>
      </c>
      <c r="D115" s="23">
        <v>261</v>
      </c>
    </row>
    <row r="116" spans="1:4" x14ac:dyDescent="0.2">
      <c r="A116" s="23" t="s">
        <v>175</v>
      </c>
      <c r="B116" s="23" t="s">
        <v>175</v>
      </c>
      <c r="C116" s="24">
        <v>5665</v>
      </c>
      <c r="D116" s="24">
        <v>665</v>
      </c>
    </row>
    <row r="117" spans="1:4" x14ac:dyDescent="0.2">
      <c r="A117" s="23" t="s">
        <v>134</v>
      </c>
      <c r="B117" s="23" t="s">
        <v>134</v>
      </c>
      <c r="C117" s="23">
        <v>5519</v>
      </c>
      <c r="D117" s="23">
        <v>519</v>
      </c>
    </row>
    <row r="118" spans="1:4" x14ac:dyDescent="0.2">
      <c r="A118" s="23" t="s">
        <v>44</v>
      </c>
      <c r="B118" s="23" t="s">
        <v>44</v>
      </c>
      <c r="C118" s="23">
        <v>5173</v>
      </c>
      <c r="D118" s="23">
        <v>173</v>
      </c>
    </row>
    <row r="119" spans="1:4" x14ac:dyDescent="0.2">
      <c r="A119" s="23" t="s">
        <v>235</v>
      </c>
      <c r="B119" s="23" t="s">
        <v>235</v>
      </c>
      <c r="C119" s="23">
        <v>5827</v>
      </c>
      <c r="D119" s="23">
        <v>827</v>
      </c>
    </row>
    <row r="120" spans="1:4" x14ac:dyDescent="0.2">
      <c r="A120" s="23" t="s">
        <v>135</v>
      </c>
      <c r="B120" s="23" t="s">
        <v>135</v>
      </c>
      <c r="C120" s="23">
        <v>5521</v>
      </c>
      <c r="D120" s="24">
        <v>521</v>
      </c>
    </row>
    <row r="121" spans="1:4" x14ac:dyDescent="0.2">
      <c r="A121" s="23" t="s">
        <v>236</v>
      </c>
      <c r="B121" s="23" t="s">
        <v>236</v>
      </c>
      <c r="C121" s="23">
        <v>5829</v>
      </c>
      <c r="D121" s="23">
        <v>829</v>
      </c>
    </row>
    <row r="122" spans="1:4" x14ac:dyDescent="0.2">
      <c r="A122" s="23" t="s">
        <v>208</v>
      </c>
      <c r="B122" s="23" t="s">
        <v>208</v>
      </c>
      <c r="C122" s="23">
        <v>5755</v>
      </c>
      <c r="D122" s="23">
        <v>719</v>
      </c>
    </row>
    <row r="123" spans="1:4" x14ac:dyDescent="0.2">
      <c r="A123" s="23" t="s">
        <v>98</v>
      </c>
      <c r="B123" s="23" t="s">
        <v>98</v>
      </c>
      <c r="C123" s="24">
        <v>5363</v>
      </c>
      <c r="D123" s="24">
        <v>363</v>
      </c>
    </row>
    <row r="124" spans="1:4" x14ac:dyDescent="0.2">
      <c r="A124" s="23" t="s">
        <v>120</v>
      </c>
      <c r="B124" s="23" t="s">
        <v>120</v>
      </c>
      <c r="C124" s="23">
        <v>5445</v>
      </c>
      <c r="D124" s="24">
        <v>445</v>
      </c>
    </row>
    <row r="125" spans="1:4" x14ac:dyDescent="0.2">
      <c r="A125" s="23" t="s">
        <v>209</v>
      </c>
      <c r="B125" s="23" t="s">
        <v>209</v>
      </c>
      <c r="C125" s="23">
        <v>5757</v>
      </c>
      <c r="D125" s="23">
        <v>721</v>
      </c>
    </row>
    <row r="126" spans="1:4" x14ac:dyDescent="0.2">
      <c r="A126" s="23" t="s">
        <v>123</v>
      </c>
      <c r="B126" s="23" t="s">
        <v>123</v>
      </c>
      <c r="C126" s="23">
        <v>5473</v>
      </c>
      <c r="D126" s="24">
        <v>473</v>
      </c>
    </row>
    <row r="127" spans="1:4" x14ac:dyDescent="0.2">
      <c r="A127" s="23" t="s">
        <v>214</v>
      </c>
      <c r="B127" s="23" t="s">
        <v>214</v>
      </c>
      <c r="C127" s="23">
        <v>5773</v>
      </c>
      <c r="D127" s="23">
        <v>773</v>
      </c>
    </row>
    <row r="128" spans="1:4" x14ac:dyDescent="0.2">
      <c r="A128" s="23" t="s">
        <v>222</v>
      </c>
      <c r="B128" s="23" t="s">
        <v>222</v>
      </c>
      <c r="C128" s="23">
        <v>5793</v>
      </c>
      <c r="D128" s="23">
        <v>775</v>
      </c>
    </row>
    <row r="129" spans="1:4" x14ac:dyDescent="0.2">
      <c r="A129" s="23" t="s">
        <v>99</v>
      </c>
      <c r="B129" s="23" t="s">
        <v>99</v>
      </c>
      <c r="C129" s="23">
        <v>5365</v>
      </c>
      <c r="D129" s="23">
        <v>365</v>
      </c>
    </row>
    <row r="130" spans="1:4" x14ac:dyDescent="0.2">
      <c r="A130" s="23" t="s">
        <v>100</v>
      </c>
      <c r="B130" s="23" t="s">
        <v>100</v>
      </c>
      <c r="C130" s="24">
        <v>5367</v>
      </c>
      <c r="D130" s="24">
        <v>367</v>
      </c>
    </row>
    <row r="131" spans="1:4" x14ac:dyDescent="0.2">
      <c r="A131" s="23" t="s">
        <v>237</v>
      </c>
      <c r="B131" s="23" t="s">
        <v>237</v>
      </c>
      <c r="C131" s="23">
        <v>5831</v>
      </c>
      <c r="D131" s="23">
        <v>831</v>
      </c>
    </row>
    <row r="132" spans="1:4" x14ac:dyDescent="0.2">
      <c r="A132" s="23" t="s">
        <v>136</v>
      </c>
      <c r="B132" s="23" t="s">
        <v>136</v>
      </c>
      <c r="C132" s="23">
        <v>5523</v>
      </c>
      <c r="D132" s="23">
        <v>523</v>
      </c>
    </row>
    <row r="133" spans="1:4" x14ac:dyDescent="0.2">
      <c r="A133" s="23" t="s">
        <v>114</v>
      </c>
      <c r="B133" s="23" t="s">
        <v>114</v>
      </c>
      <c r="C133" s="23">
        <v>5423</v>
      </c>
      <c r="D133" s="24">
        <v>423</v>
      </c>
    </row>
    <row r="134" spans="1:4" x14ac:dyDescent="0.2">
      <c r="A134" s="23" t="s">
        <v>121</v>
      </c>
      <c r="B134" s="23" t="s">
        <v>121</v>
      </c>
      <c r="C134" s="23">
        <v>5449</v>
      </c>
      <c r="D134" s="24">
        <v>449</v>
      </c>
    </row>
    <row r="135" spans="1:4" x14ac:dyDescent="0.2">
      <c r="A135" s="23" t="s">
        <v>101</v>
      </c>
      <c r="B135" s="23" t="s">
        <v>101</v>
      </c>
      <c r="C135" s="24">
        <v>5369</v>
      </c>
      <c r="D135" s="24">
        <v>369</v>
      </c>
    </row>
    <row r="136" spans="1:4" x14ac:dyDescent="0.2">
      <c r="A136" s="23" t="s">
        <v>89</v>
      </c>
      <c r="B136" s="23" t="s">
        <v>89</v>
      </c>
      <c r="C136" s="23">
        <v>5327</v>
      </c>
      <c r="D136" s="23">
        <v>327</v>
      </c>
    </row>
    <row r="137" spans="1:4" x14ac:dyDescent="0.2">
      <c r="A137" s="23" t="s">
        <v>106</v>
      </c>
      <c r="B137" s="23" t="s">
        <v>106</v>
      </c>
      <c r="C137" s="23">
        <v>5385</v>
      </c>
      <c r="D137" s="23">
        <v>371</v>
      </c>
    </row>
    <row r="138" spans="1:4" x14ac:dyDescent="0.2">
      <c r="A138" s="23" t="s">
        <v>103</v>
      </c>
      <c r="B138" s="23" t="s">
        <v>103</v>
      </c>
      <c r="C138" s="24">
        <v>5373</v>
      </c>
      <c r="D138" s="24">
        <v>373</v>
      </c>
    </row>
    <row r="139" spans="1:4" x14ac:dyDescent="0.2">
      <c r="A139" s="23" t="s">
        <v>104</v>
      </c>
      <c r="B139" s="23" t="s">
        <v>104</v>
      </c>
      <c r="C139" s="23">
        <v>5375</v>
      </c>
      <c r="D139" s="23">
        <v>375</v>
      </c>
    </row>
    <row r="140" spans="1:4" x14ac:dyDescent="0.2">
      <c r="A140" s="23" t="s">
        <v>191</v>
      </c>
      <c r="B140" s="23" t="s">
        <v>191</v>
      </c>
      <c r="C140" s="23">
        <v>5725</v>
      </c>
      <c r="D140" s="23">
        <v>725</v>
      </c>
    </row>
    <row r="141" spans="1:4" x14ac:dyDescent="0.2">
      <c r="A141" s="23" t="s">
        <v>273</v>
      </c>
      <c r="B141" s="23" t="s">
        <v>166</v>
      </c>
      <c r="C141" s="23">
        <v>5625</v>
      </c>
      <c r="D141" s="23">
        <v>625</v>
      </c>
    </row>
    <row r="142" spans="1:4" x14ac:dyDescent="0.2">
      <c r="A142" s="23" t="s">
        <v>192</v>
      </c>
      <c r="B142" s="23" t="s">
        <v>192</v>
      </c>
      <c r="C142" s="23">
        <v>5727</v>
      </c>
      <c r="D142" s="23">
        <v>727</v>
      </c>
    </row>
    <row r="143" spans="1:4" x14ac:dyDescent="0.2">
      <c r="A143" s="23" t="s">
        <v>122</v>
      </c>
      <c r="B143" s="23" t="s">
        <v>122</v>
      </c>
      <c r="C143" s="23">
        <v>5461</v>
      </c>
      <c r="D143" s="23">
        <v>461</v>
      </c>
    </row>
    <row r="144" spans="1:4" x14ac:dyDescent="0.2">
      <c r="A144" s="23" t="s">
        <v>238</v>
      </c>
      <c r="B144" s="23" t="s">
        <v>238</v>
      </c>
      <c r="C144" s="23">
        <v>5835</v>
      </c>
      <c r="D144" s="23">
        <v>835</v>
      </c>
    </row>
    <row r="145" spans="1:4" x14ac:dyDescent="0.2">
      <c r="A145" s="23" t="s">
        <v>105</v>
      </c>
      <c r="B145" s="23" t="s">
        <v>105</v>
      </c>
      <c r="C145" s="23">
        <v>5377</v>
      </c>
      <c r="D145" s="23">
        <v>377</v>
      </c>
    </row>
    <row r="146" spans="1:4" x14ac:dyDescent="0.2">
      <c r="A146" s="26" t="s">
        <v>207</v>
      </c>
      <c r="B146" s="26" t="s">
        <v>207</v>
      </c>
      <c r="C146" s="26">
        <v>5753</v>
      </c>
      <c r="D146" s="26">
        <v>729</v>
      </c>
    </row>
    <row r="147" spans="1:4" x14ac:dyDescent="0.2">
      <c r="A147" s="23" t="s">
        <v>74</v>
      </c>
      <c r="B147" s="23" t="s">
        <v>74</v>
      </c>
      <c r="C147" s="23">
        <v>5263</v>
      </c>
      <c r="D147" s="23">
        <v>263</v>
      </c>
    </row>
    <row r="148" spans="1:4" x14ac:dyDescent="0.2">
      <c r="A148" s="23" t="s">
        <v>193</v>
      </c>
      <c r="B148" s="23" t="s">
        <v>193</v>
      </c>
      <c r="C148" s="24">
        <v>5731</v>
      </c>
      <c r="D148" s="24">
        <v>731</v>
      </c>
    </row>
    <row r="149" spans="1:4" x14ac:dyDescent="0.2">
      <c r="A149" s="23" t="s">
        <v>102</v>
      </c>
      <c r="B149" s="23" t="s">
        <v>102</v>
      </c>
      <c r="C149" s="24">
        <v>5371</v>
      </c>
      <c r="D149" s="24">
        <v>379</v>
      </c>
    </row>
    <row r="150" spans="1:4" x14ac:dyDescent="0.2">
      <c r="A150" s="23" t="s">
        <v>152</v>
      </c>
      <c r="B150" s="23" t="s">
        <v>152</v>
      </c>
      <c r="C150" s="23">
        <v>5571</v>
      </c>
      <c r="D150" s="23">
        <v>571</v>
      </c>
    </row>
    <row r="151" spans="1:4" x14ac:dyDescent="0.2">
      <c r="A151" s="23" t="s">
        <v>176</v>
      </c>
      <c r="B151" s="23" t="s">
        <v>176</v>
      </c>
      <c r="C151" s="24">
        <v>5667</v>
      </c>
      <c r="D151" s="24">
        <v>667</v>
      </c>
    </row>
    <row r="152" spans="1:4" x14ac:dyDescent="0.2">
      <c r="A152" s="23" t="s">
        <v>90</v>
      </c>
      <c r="B152" s="23" t="s">
        <v>90</v>
      </c>
      <c r="C152" s="23">
        <v>5329</v>
      </c>
      <c r="D152" s="23">
        <v>329</v>
      </c>
    </row>
    <row r="153" spans="1:4" x14ac:dyDescent="0.2">
      <c r="A153" s="23" t="s">
        <v>194</v>
      </c>
      <c r="B153" s="23" t="s">
        <v>194</v>
      </c>
      <c r="C153" s="23">
        <v>5733</v>
      </c>
      <c r="D153" s="23">
        <v>733</v>
      </c>
    </row>
    <row r="154" spans="1:4" x14ac:dyDescent="0.2">
      <c r="A154" s="23" t="s">
        <v>75</v>
      </c>
      <c r="B154" s="23" t="s">
        <v>75</v>
      </c>
      <c r="C154" s="23">
        <v>5265</v>
      </c>
      <c r="D154" s="23">
        <v>265</v>
      </c>
    </row>
    <row r="155" spans="1:4" x14ac:dyDescent="0.2">
      <c r="A155" s="23" t="s">
        <v>195</v>
      </c>
      <c r="B155" s="23" t="s">
        <v>195</v>
      </c>
      <c r="C155" s="23">
        <v>5735</v>
      </c>
      <c r="D155" s="23">
        <v>735</v>
      </c>
    </row>
    <row r="156" spans="1:4" x14ac:dyDescent="0.2">
      <c r="A156" s="23" t="s">
        <v>47</v>
      </c>
      <c r="B156" s="23" t="s">
        <v>47</v>
      </c>
      <c r="C156" s="23">
        <v>5230</v>
      </c>
      <c r="D156" s="23">
        <v>230</v>
      </c>
    </row>
    <row r="157" spans="1:4" x14ac:dyDescent="0.2">
      <c r="A157" s="23" t="s">
        <v>196</v>
      </c>
      <c r="B157" s="23" t="s">
        <v>196</v>
      </c>
      <c r="C157" s="23">
        <v>5737</v>
      </c>
      <c r="D157" s="23">
        <v>737</v>
      </c>
    </row>
    <row r="158" spans="1:4" x14ac:dyDescent="0.2">
      <c r="A158" s="23" t="s">
        <v>131</v>
      </c>
      <c r="B158" s="23" t="s">
        <v>131</v>
      </c>
      <c r="C158" s="23">
        <v>5511</v>
      </c>
      <c r="D158" s="23">
        <v>527</v>
      </c>
    </row>
    <row r="159" spans="1:4" x14ac:dyDescent="0.2">
      <c r="A159" s="23" t="s">
        <v>138</v>
      </c>
      <c r="B159" s="23" t="s">
        <v>138</v>
      </c>
      <c r="C159" s="23">
        <v>5529</v>
      </c>
      <c r="D159" s="23">
        <v>529</v>
      </c>
    </row>
    <row r="160" spans="1:4" x14ac:dyDescent="0.2">
      <c r="A160" s="23" t="s">
        <v>45</v>
      </c>
      <c r="B160" s="23" t="s">
        <v>45</v>
      </c>
      <c r="C160" s="23">
        <v>5175</v>
      </c>
      <c r="D160" s="23">
        <v>175</v>
      </c>
    </row>
    <row r="161" spans="1:4" x14ac:dyDescent="0.2">
      <c r="A161" s="23" t="s">
        <v>184</v>
      </c>
      <c r="B161" s="23" t="s">
        <v>184</v>
      </c>
      <c r="C161" s="23">
        <v>5703</v>
      </c>
      <c r="D161" s="27">
        <v>739</v>
      </c>
    </row>
    <row r="162" spans="1:4" x14ac:dyDescent="0.2">
      <c r="A162" s="23" t="s">
        <v>107</v>
      </c>
      <c r="B162" s="23" t="s">
        <v>107</v>
      </c>
      <c r="C162" s="23">
        <v>5387</v>
      </c>
      <c r="D162" s="23">
        <v>387</v>
      </c>
    </row>
    <row r="163" spans="1:4" x14ac:dyDescent="0.2">
      <c r="A163" s="23" t="s">
        <v>216</v>
      </c>
      <c r="B163" s="23" t="s">
        <v>216</v>
      </c>
      <c r="C163" s="23">
        <v>5777</v>
      </c>
      <c r="D163" s="23">
        <v>777</v>
      </c>
    </row>
    <row r="164" spans="1:4" x14ac:dyDescent="0.2">
      <c r="A164" s="23" t="s">
        <v>197</v>
      </c>
      <c r="B164" s="23" t="s">
        <v>197</v>
      </c>
      <c r="C164" s="23">
        <v>5741</v>
      </c>
      <c r="D164" s="23">
        <v>741</v>
      </c>
    </row>
    <row r="165" spans="1:4" x14ac:dyDescent="0.2">
      <c r="A165" s="23" t="s">
        <v>247</v>
      </c>
      <c r="B165" s="23" t="s">
        <v>247</v>
      </c>
      <c r="C165" s="23">
        <v>5865</v>
      </c>
      <c r="D165" s="23">
        <v>837</v>
      </c>
    </row>
    <row r="166" spans="1:4" x14ac:dyDescent="0.2">
      <c r="A166" s="23" t="s">
        <v>198</v>
      </c>
      <c r="B166" s="23" t="s">
        <v>198</v>
      </c>
      <c r="C166" s="23">
        <v>5743</v>
      </c>
      <c r="D166" s="23">
        <v>743</v>
      </c>
    </row>
    <row r="167" spans="1:4" x14ac:dyDescent="0.2">
      <c r="A167" s="23" t="s">
        <v>239</v>
      </c>
      <c r="B167" s="23" t="s">
        <v>239</v>
      </c>
      <c r="C167" s="23">
        <v>5839</v>
      </c>
      <c r="D167" s="23">
        <v>839</v>
      </c>
    </row>
    <row r="168" spans="1:4" x14ac:dyDescent="0.2">
      <c r="A168" s="23" t="s">
        <v>240</v>
      </c>
      <c r="B168" s="23" t="s">
        <v>240</v>
      </c>
      <c r="C168" s="23">
        <v>5841</v>
      </c>
      <c r="D168" s="23">
        <v>841</v>
      </c>
    </row>
    <row r="169" spans="1:4" x14ac:dyDescent="0.2">
      <c r="A169" s="23" t="s">
        <v>199</v>
      </c>
      <c r="B169" s="23" t="s">
        <v>199</v>
      </c>
      <c r="C169" s="23">
        <v>5745</v>
      </c>
      <c r="D169" s="23">
        <v>745</v>
      </c>
    </row>
    <row r="170" spans="1:4" x14ac:dyDescent="0.2">
      <c r="A170" s="23" t="s">
        <v>64</v>
      </c>
      <c r="B170" s="23" t="s">
        <v>64</v>
      </c>
      <c r="C170" s="23">
        <v>5229</v>
      </c>
      <c r="D170" s="23">
        <v>229</v>
      </c>
    </row>
    <row r="171" spans="1:4" x14ac:dyDescent="0.2">
      <c r="A171" s="23" t="s">
        <v>217</v>
      </c>
      <c r="B171" s="23" t="s">
        <v>217</v>
      </c>
      <c r="C171" s="24">
        <v>5779</v>
      </c>
      <c r="D171" s="24">
        <v>779</v>
      </c>
    </row>
    <row r="172" spans="1:4" x14ac:dyDescent="0.2">
      <c r="A172" s="23" t="s">
        <v>177</v>
      </c>
      <c r="B172" s="23" t="s">
        <v>177</v>
      </c>
      <c r="C172" s="24">
        <v>5669</v>
      </c>
      <c r="D172" s="24">
        <v>669</v>
      </c>
    </row>
    <row r="173" spans="1:4" x14ac:dyDescent="0.2">
      <c r="A173" s="23" t="s">
        <v>76</v>
      </c>
      <c r="B173" s="23" t="s">
        <v>76</v>
      </c>
      <c r="C173" s="23">
        <v>5267</v>
      </c>
      <c r="D173" s="23">
        <v>267</v>
      </c>
    </row>
    <row r="174" spans="1:4" x14ac:dyDescent="0.2">
      <c r="A174" s="23" t="s">
        <v>91</v>
      </c>
      <c r="B174" s="23" t="s">
        <v>91</v>
      </c>
      <c r="C174" s="23">
        <v>5331</v>
      </c>
      <c r="D174" s="23">
        <v>331</v>
      </c>
    </row>
    <row r="175" spans="1:4" x14ac:dyDescent="0.2">
      <c r="A175" s="23" t="s">
        <v>230</v>
      </c>
      <c r="B175" s="23" t="s">
        <v>230</v>
      </c>
      <c r="C175" s="23">
        <v>5815</v>
      </c>
      <c r="D175" s="23">
        <v>843</v>
      </c>
    </row>
    <row r="176" spans="1:4" x14ac:dyDescent="0.2">
      <c r="A176" s="23" t="s">
        <v>92</v>
      </c>
      <c r="B176" s="23" t="s">
        <v>92</v>
      </c>
      <c r="C176" s="23">
        <v>5333</v>
      </c>
      <c r="D176" s="23">
        <v>333</v>
      </c>
    </row>
    <row r="177" spans="1:4" x14ac:dyDescent="0.2">
      <c r="A177" s="23" t="s">
        <v>65</v>
      </c>
      <c r="B177" s="23" t="s">
        <v>65</v>
      </c>
      <c r="C177" s="23">
        <v>5233</v>
      </c>
      <c r="D177" s="23">
        <v>233</v>
      </c>
    </row>
    <row r="178" spans="1:4" x14ac:dyDescent="0.2">
      <c r="A178" s="23" t="s">
        <v>77</v>
      </c>
      <c r="B178" s="23" t="s">
        <v>77</v>
      </c>
      <c r="C178" s="23">
        <v>5269</v>
      </c>
      <c r="D178" s="23">
        <v>269</v>
      </c>
    </row>
    <row r="179" spans="1:4" x14ac:dyDescent="0.2">
      <c r="A179" s="23" t="s">
        <v>93</v>
      </c>
      <c r="B179" s="23" t="s">
        <v>93</v>
      </c>
      <c r="C179" s="23">
        <v>5335</v>
      </c>
      <c r="D179" s="23">
        <v>335</v>
      </c>
    </row>
    <row r="180" spans="1:4" x14ac:dyDescent="0.2">
      <c r="A180" s="23" t="s">
        <v>66</v>
      </c>
      <c r="B180" s="23" t="s">
        <v>66</v>
      </c>
      <c r="C180" s="23">
        <v>5235</v>
      </c>
      <c r="D180" s="23">
        <v>235</v>
      </c>
    </row>
    <row r="181" spans="1:4" x14ac:dyDescent="0.2">
      <c r="A181" s="23" t="s">
        <v>108</v>
      </c>
      <c r="B181" s="23" t="s">
        <v>108</v>
      </c>
      <c r="C181" s="23">
        <v>5389</v>
      </c>
      <c r="D181" s="23">
        <v>389</v>
      </c>
    </row>
    <row r="182" spans="1:4" x14ac:dyDescent="0.2">
      <c r="A182" s="23" t="s">
        <v>178</v>
      </c>
      <c r="B182" s="23" t="s">
        <v>178</v>
      </c>
      <c r="C182" s="24">
        <v>5671</v>
      </c>
      <c r="D182" s="24">
        <v>671</v>
      </c>
    </row>
    <row r="183" spans="1:4" x14ac:dyDescent="0.2">
      <c r="A183" s="23" t="s">
        <v>109</v>
      </c>
      <c r="B183" s="23" t="s">
        <v>109</v>
      </c>
      <c r="C183" s="23">
        <v>5391</v>
      </c>
      <c r="D183" s="23">
        <v>391</v>
      </c>
    </row>
    <row r="184" spans="1:4" x14ac:dyDescent="0.2">
      <c r="A184" s="23" t="s">
        <v>241</v>
      </c>
      <c r="B184" s="23" t="s">
        <v>241</v>
      </c>
      <c r="C184" s="23">
        <v>5845</v>
      </c>
      <c r="D184" s="23">
        <v>845</v>
      </c>
    </row>
    <row r="185" spans="1:4" x14ac:dyDescent="0.2">
      <c r="A185" s="23" t="s">
        <v>31</v>
      </c>
      <c r="B185" s="23" t="s">
        <v>31</v>
      </c>
      <c r="C185" s="23">
        <v>5126</v>
      </c>
      <c r="D185" s="23" t="s">
        <v>32</v>
      </c>
    </row>
    <row r="186" spans="1:4" x14ac:dyDescent="0.2">
      <c r="A186" s="23" t="s">
        <v>111</v>
      </c>
      <c r="B186" s="23" t="s">
        <v>111</v>
      </c>
      <c r="C186" s="24">
        <v>5399</v>
      </c>
      <c r="D186" s="24">
        <v>393</v>
      </c>
    </row>
    <row r="187" spans="1:4" x14ac:dyDescent="0.2">
      <c r="A187" s="23" t="s">
        <v>125</v>
      </c>
      <c r="B187" s="23" t="s">
        <v>125</v>
      </c>
      <c r="C187" s="23">
        <v>5479</v>
      </c>
      <c r="D187" s="24">
        <v>479</v>
      </c>
    </row>
    <row r="188" spans="1:4" x14ac:dyDescent="0.2">
      <c r="A188" s="23" t="s">
        <v>218</v>
      </c>
      <c r="B188" s="23" t="s">
        <v>218</v>
      </c>
      <c r="C188" s="23">
        <v>5785</v>
      </c>
      <c r="D188" s="23">
        <v>785</v>
      </c>
    </row>
    <row r="189" spans="1:4" x14ac:dyDescent="0.2">
      <c r="A189" s="23" t="s">
        <v>242</v>
      </c>
      <c r="B189" s="23" t="s">
        <v>242</v>
      </c>
      <c r="C189" s="23">
        <v>5847</v>
      </c>
      <c r="D189" s="23">
        <v>847</v>
      </c>
    </row>
    <row r="190" spans="1:4" x14ac:dyDescent="0.2">
      <c r="A190" s="23" t="s">
        <v>139</v>
      </c>
      <c r="B190" s="23" t="s">
        <v>139</v>
      </c>
      <c r="C190" s="23">
        <v>5537</v>
      </c>
      <c r="D190" s="24">
        <v>537</v>
      </c>
    </row>
    <row r="191" spans="1:4" x14ac:dyDescent="0.2">
      <c r="A191" s="23" t="s">
        <v>210</v>
      </c>
      <c r="B191" s="23" t="s">
        <v>210</v>
      </c>
      <c r="C191" s="23">
        <v>5759</v>
      </c>
      <c r="D191" s="23">
        <v>749</v>
      </c>
    </row>
    <row r="192" spans="1:4" x14ac:dyDescent="0.2">
      <c r="A192" s="23" t="s">
        <v>219</v>
      </c>
      <c r="B192" s="23" t="s">
        <v>219</v>
      </c>
      <c r="C192" s="24">
        <v>5787</v>
      </c>
      <c r="D192" s="24">
        <v>787</v>
      </c>
    </row>
    <row r="193" spans="1:4" x14ac:dyDescent="0.2">
      <c r="A193" s="23" t="s">
        <v>144</v>
      </c>
      <c r="B193" s="23" t="s">
        <v>144</v>
      </c>
      <c r="C193" s="23">
        <v>5549</v>
      </c>
      <c r="D193" s="23">
        <v>539</v>
      </c>
    </row>
    <row r="194" spans="1:4" x14ac:dyDescent="0.2">
      <c r="A194" s="23" t="s">
        <v>220</v>
      </c>
      <c r="B194" s="23" t="s">
        <v>220</v>
      </c>
      <c r="C194" s="23">
        <v>5789</v>
      </c>
      <c r="D194" s="23">
        <v>789</v>
      </c>
    </row>
    <row r="195" spans="1:4" x14ac:dyDescent="0.2">
      <c r="A195" s="23" t="s">
        <v>137</v>
      </c>
      <c r="B195" s="23" t="s">
        <v>137</v>
      </c>
      <c r="C195" s="23">
        <v>5525</v>
      </c>
      <c r="D195" s="23">
        <v>525</v>
      </c>
    </row>
    <row r="196" spans="1:4" x14ac:dyDescent="0.2">
      <c r="A196" s="23" t="s">
        <v>94</v>
      </c>
      <c r="B196" s="23" t="s">
        <v>94</v>
      </c>
      <c r="C196" s="24">
        <v>5341</v>
      </c>
      <c r="D196" s="24">
        <v>341</v>
      </c>
    </row>
    <row r="197" spans="1:4" x14ac:dyDescent="0.2">
      <c r="A197" s="23" t="s">
        <v>95</v>
      </c>
      <c r="B197" s="23" t="s">
        <v>95</v>
      </c>
      <c r="C197" s="23">
        <v>5343</v>
      </c>
      <c r="D197" s="23">
        <v>343</v>
      </c>
    </row>
    <row r="198" spans="1:4" x14ac:dyDescent="0.2">
      <c r="A198" s="23" t="s">
        <v>96</v>
      </c>
      <c r="B198" s="23" t="s">
        <v>96</v>
      </c>
      <c r="C198" s="23">
        <v>5345</v>
      </c>
      <c r="D198" s="23">
        <v>345</v>
      </c>
    </row>
    <row r="199" spans="1:4" x14ac:dyDescent="0.2">
      <c r="A199" s="23" t="s">
        <v>140</v>
      </c>
      <c r="B199" s="23" t="s">
        <v>140</v>
      </c>
      <c r="C199" s="23">
        <v>5541</v>
      </c>
      <c r="D199" s="24">
        <v>541</v>
      </c>
    </row>
    <row r="200" spans="1:4" x14ac:dyDescent="0.2">
      <c r="A200" s="23" t="s">
        <v>167</v>
      </c>
      <c r="B200" s="23" t="s">
        <v>167</v>
      </c>
      <c r="C200" s="23">
        <v>5627</v>
      </c>
      <c r="D200" s="23">
        <v>627</v>
      </c>
    </row>
    <row r="201" spans="1:4" x14ac:dyDescent="0.2">
      <c r="A201" s="23" t="s">
        <v>49</v>
      </c>
      <c r="B201" s="23" t="s">
        <v>49</v>
      </c>
      <c r="C201" s="23">
        <v>5185</v>
      </c>
      <c r="D201" s="23">
        <v>185</v>
      </c>
    </row>
    <row r="202" spans="1:4" x14ac:dyDescent="0.2">
      <c r="A202" s="23" t="s">
        <v>179</v>
      </c>
      <c r="B202" s="23" t="s">
        <v>179</v>
      </c>
      <c r="C202" s="23">
        <v>5679</v>
      </c>
      <c r="D202" s="23">
        <v>679</v>
      </c>
    </row>
    <row r="203" spans="1:4" x14ac:dyDescent="0.2">
      <c r="A203" s="23" t="s">
        <v>25</v>
      </c>
      <c r="B203" s="23" t="s">
        <v>25</v>
      </c>
      <c r="C203" s="23">
        <v>5120</v>
      </c>
      <c r="D203" s="23" t="s">
        <v>26</v>
      </c>
    </row>
    <row r="204" spans="1:4" x14ac:dyDescent="0.2">
      <c r="A204" s="23" t="s">
        <v>50</v>
      </c>
      <c r="B204" s="23" t="s">
        <v>50</v>
      </c>
      <c r="C204" s="23">
        <v>5187</v>
      </c>
      <c r="D204" s="23">
        <v>187</v>
      </c>
    </row>
    <row r="205" spans="1:4" x14ac:dyDescent="0.2">
      <c r="A205" s="23" t="s">
        <v>71</v>
      </c>
      <c r="B205" s="23" t="s">
        <v>71</v>
      </c>
      <c r="C205" s="23">
        <v>5257</v>
      </c>
      <c r="D205" s="23">
        <v>271</v>
      </c>
    </row>
    <row r="206" spans="1:4" x14ac:dyDescent="0.2">
      <c r="A206" s="23" t="s">
        <v>153</v>
      </c>
      <c r="B206" s="23" t="s">
        <v>153</v>
      </c>
      <c r="C206" s="23">
        <v>5573</v>
      </c>
      <c r="D206" s="24">
        <v>573</v>
      </c>
    </row>
    <row r="207" spans="1:4" x14ac:dyDescent="0.2">
      <c r="A207" s="23" t="s">
        <v>154</v>
      </c>
      <c r="B207" s="23" t="s">
        <v>154</v>
      </c>
      <c r="C207" s="23">
        <v>5575</v>
      </c>
      <c r="D207" s="23">
        <v>575</v>
      </c>
    </row>
    <row r="208" spans="1:4" x14ac:dyDescent="0.2">
      <c r="A208" s="23" t="s">
        <v>168</v>
      </c>
      <c r="B208" s="23" t="s">
        <v>168</v>
      </c>
      <c r="C208" s="23">
        <v>5631</v>
      </c>
      <c r="D208" s="24">
        <v>631</v>
      </c>
    </row>
    <row r="209" spans="1:4" x14ac:dyDescent="0.2">
      <c r="A209" s="23" t="s">
        <v>113</v>
      </c>
      <c r="B209" s="23" t="s">
        <v>113</v>
      </c>
      <c r="C209" s="23">
        <v>5421</v>
      </c>
      <c r="D209" s="24">
        <v>421</v>
      </c>
    </row>
    <row r="210" spans="1:4" x14ac:dyDescent="0.2">
      <c r="A210" s="23" t="s">
        <v>221</v>
      </c>
      <c r="B210" s="23" t="s">
        <v>221</v>
      </c>
      <c r="C210" s="23">
        <v>5791</v>
      </c>
      <c r="D210" s="23">
        <v>791</v>
      </c>
    </row>
    <row r="211" spans="1:4" x14ac:dyDescent="0.2">
      <c r="A211" s="23" t="s">
        <v>180</v>
      </c>
      <c r="B211" s="23" t="s">
        <v>180</v>
      </c>
      <c r="C211" s="23">
        <v>5681</v>
      </c>
      <c r="D211" s="23">
        <v>681</v>
      </c>
    </row>
    <row r="212" spans="1:4" x14ac:dyDescent="0.2">
      <c r="A212" s="23" t="s">
        <v>181</v>
      </c>
      <c r="B212" s="23" t="s">
        <v>181</v>
      </c>
      <c r="C212" s="23">
        <v>5683</v>
      </c>
      <c r="D212" s="23">
        <v>683</v>
      </c>
    </row>
    <row r="213" spans="1:4" x14ac:dyDescent="0.2">
      <c r="A213" s="23" t="s">
        <v>141</v>
      </c>
      <c r="B213" s="23" t="s">
        <v>141</v>
      </c>
      <c r="C213" s="23">
        <v>5543</v>
      </c>
      <c r="D213" s="23">
        <v>543</v>
      </c>
    </row>
    <row r="214" spans="1:4" x14ac:dyDescent="0.2">
      <c r="A214" s="23" t="s">
        <v>110</v>
      </c>
      <c r="B214" s="23" t="s">
        <v>110</v>
      </c>
      <c r="C214" s="24">
        <v>5397</v>
      </c>
      <c r="D214" s="24">
        <v>397</v>
      </c>
    </row>
    <row r="215" spans="1:4" x14ac:dyDescent="0.2">
      <c r="A215" s="23" t="s">
        <v>51</v>
      </c>
      <c r="B215" s="23" t="s">
        <v>51</v>
      </c>
      <c r="C215" s="23">
        <v>5189</v>
      </c>
      <c r="D215" s="23">
        <v>189</v>
      </c>
    </row>
    <row r="216" spans="1:4" x14ac:dyDescent="0.2">
      <c r="A216" s="23" t="s">
        <v>119</v>
      </c>
      <c r="B216" s="23" t="s">
        <v>119</v>
      </c>
      <c r="C216" s="23">
        <v>5443</v>
      </c>
      <c r="D216" s="24">
        <v>443</v>
      </c>
    </row>
    <row r="217" spans="1:4" x14ac:dyDescent="0.2">
      <c r="A217" s="23" t="s">
        <v>155</v>
      </c>
      <c r="B217" s="23" t="s">
        <v>155</v>
      </c>
      <c r="C217" s="23">
        <v>5577</v>
      </c>
      <c r="D217" s="23">
        <v>577</v>
      </c>
    </row>
    <row r="218" spans="1:4" x14ac:dyDescent="0.2">
      <c r="A218" s="23" t="s">
        <v>67</v>
      </c>
      <c r="B218" s="23" t="s">
        <v>67</v>
      </c>
      <c r="C218" s="23">
        <v>5237</v>
      </c>
      <c r="D218" s="23">
        <v>237</v>
      </c>
    </row>
    <row r="219" spans="1:4" x14ac:dyDescent="0.2">
      <c r="A219" s="23" t="s">
        <v>127</v>
      </c>
      <c r="B219" s="23" t="s">
        <v>127</v>
      </c>
      <c r="C219" s="23">
        <v>5495</v>
      </c>
      <c r="D219" s="23">
        <v>495</v>
      </c>
    </row>
    <row r="220" spans="1:4" x14ac:dyDescent="0.2">
      <c r="A220" s="23" t="s">
        <v>29</v>
      </c>
      <c r="B220" s="23" t="s">
        <v>29</v>
      </c>
      <c r="C220" s="23">
        <v>5124</v>
      </c>
      <c r="D220" s="23" t="s">
        <v>30</v>
      </c>
    </row>
    <row r="221" spans="1:4" x14ac:dyDescent="0.2">
      <c r="A221" s="23" t="s">
        <v>142</v>
      </c>
      <c r="B221" s="23" t="s">
        <v>142</v>
      </c>
      <c r="C221" s="23">
        <v>5545</v>
      </c>
      <c r="D221" s="23">
        <v>545</v>
      </c>
    </row>
    <row r="222" spans="1:4" x14ac:dyDescent="0.2">
      <c r="A222" s="23" t="s">
        <v>246</v>
      </c>
      <c r="B222" s="23" t="s">
        <v>246</v>
      </c>
      <c r="C222" s="23">
        <v>5863</v>
      </c>
      <c r="D222" s="23">
        <v>849</v>
      </c>
    </row>
    <row r="223" spans="1:4" x14ac:dyDescent="0.2">
      <c r="A223" s="23" t="s">
        <v>243</v>
      </c>
      <c r="B223" s="23" t="s">
        <v>243</v>
      </c>
      <c r="C223" s="23">
        <v>5851</v>
      </c>
      <c r="D223" s="23">
        <v>851</v>
      </c>
    </row>
    <row r="224" spans="1:4" x14ac:dyDescent="0.2">
      <c r="A224" s="23" t="s">
        <v>215</v>
      </c>
      <c r="B224" s="23" t="s">
        <v>215</v>
      </c>
      <c r="C224" s="23">
        <v>5775</v>
      </c>
      <c r="D224" s="23">
        <v>793</v>
      </c>
    </row>
    <row r="225" spans="1:4" x14ac:dyDescent="0.2">
      <c r="A225" s="23" t="s">
        <v>204</v>
      </c>
      <c r="B225" s="23" t="s">
        <v>204</v>
      </c>
      <c r="C225" s="23">
        <v>5751</v>
      </c>
      <c r="D225" s="23">
        <v>751</v>
      </c>
    </row>
    <row r="226" spans="1:4" x14ac:dyDescent="0.2">
      <c r="A226" s="23" t="s">
        <v>202</v>
      </c>
      <c r="B226" s="23" t="s">
        <v>202</v>
      </c>
      <c r="C226" s="23">
        <v>5750</v>
      </c>
      <c r="D226" s="23" t="s">
        <v>203</v>
      </c>
    </row>
    <row r="227" spans="1:4" x14ac:dyDescent="0.2">
      <c r="A227" s="23" t="s">
        <v>205</v>
      </c>
      <c r="B227" s="23" t="s">
        <v>205</v>
      </c>
      <c r="C227" s="23">
        <v>5752</v>
      </c>
      <c r="D227" s="23" t="s">
        <v>206</v>
      </c>
    </row>
    <row r="228" spans="1:4" x14ac:dyDescent="0.2">
      <c r="A228" s="23" t="s">
        <v>245</v>
      </c>
      <c r="B228" s="23" t="s">
        <v>245</v>
      </c>
      <c r="C228" s="23">
        <v>5861</v>
      </c>
      <c r="D228" s="23">
        <v>861</v>
      </c>
    </row>
    <row r="229" spans="1:4" x14ac:dyDescent="0.2">
      <c r="A229" s="23" t="s">
        <v>182</v>
      </c>
      <c r="B229" s="23" t="s">
        <v>182</v>
      </c>
      <c r="C229" s="23">
        <v>5685</v>
      </c>
      <c r="D229" s="23">
        <v>685</v>
      </c>
    </row>
  </sheetData>
  <sheetProtection sheet="1" objects="1" scenarios="1"/>
  <sortState ref="A1:D228">
    <sortCondition ref="B1:B2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E33"/>
  <sheetViews>
    <sheetView workbookViewId="0">
      <selection activeCell="A34" sqref="A34"/>
    </sheetView>
  </sheetViews>
  <sheetFormatPr defaultRowHeight="12.75" x14ac:dyDescent="0.2"/>
  <cols>
    <col min="1" max="1" width="17.625" customWidth="1"/>
    <col min="2" max="2" width="21.5" customWidth="1"/>
    <col min="3" max="3" width="14.125" customWidth="1"/>
    <col min="4" max="4" width="17.375" customWidth="1"/>
    <col min="5" max="5" width="21.125" customWidth="1"/>
  </cols>
  <sheetData>
    <row r="1" spans="1:5" x14ac:dyDescent="0.2">
      <c r="A1" s="44" t="s">
        <v>248</v>
      </c>
      <c r="B1" s="8"/>
      <c r="C1" s="8"/>
      <c r="D1" s="8"/>
      <c r="E1" s="9"/>
    </row>
    <row r="2" spans="1:5" x14ac:dyDescent="0.2">
      <c r="A2" s="45" t="s">
        <v>258</v>
      </c>
      <c r="B2" s="46" t="s">
        <v>259</v>
      </c>
      <c r="C2" s="47" t="s">
        <v>260</v>
      </c>
      <c r="D2" s="48" t="s">
        <v>268</v>
      </c>
      <c r="E2" s="49" t="s">
        <v>261</v>
      </c>
    </row>
    <row r="3" spans="1:5" x14ac:dyDescent="0.2">
      <c r="A3" s="50"/>
      <c r="B3" s="11"/>
      <c r="C3" s="11"/>
      <c r="D3" s="11"/>
      <c r="E3" s="12"/>
    </row>
    <row r="4" spans="1:5" x14ac:dyDescent="0.2">
      <c r="A4" s="68" t="s">
        <v>262</v>
      </c>
      <c r="B4" s="11"/>
      <c r="C4" s="11"/>
      <c r="D4" s="11"/>
      <c r="E4" s="12"/>
    </row>
    <row r="5" spans="1:5" x14ac:dyDescent="0.2">
      <c r="A5" s="68"/>
      <c r="B5" s="11"/>
      <c r="C5" s="11"/>
      <c r="D5" s="11"/>
      <c r="E5" s="12"/>
    </row>
    <row r="6" spans="1:5" x14ac:dyDescent="0.2">
      <c r="A6" s="68"/>
      <c r="B6" s="51">
        <f>SUM(Bilag_9.7!E26:E30)</f>
        <v>0</v>
      </c>
      <c r="C6" s="11"/>
      <c r="D6" s="11"/>
      <c r="E6" s="12"/>
    </row>
    <row r="7" spans="1:5" x14ac:dyDescent="0.2">
      <c r="A7" s="50"/>
      <c r="B7" s="11"/>
      <c r="C7" s="11"/>
      <c r="D7" s="11"/>
      <c r="E7" s="12"/>
    </row>
    <row r="8" spans="1:5" ht="18" customHeight="1" x14ac:dyDescent="0.2">
      <c r="A8" s="68" t="s">
        <v>263</v>
      </c>
      <c r="B8" s="11"/>
      <c r="C8" s="11"/>
      <c r="D8" s="11"/>
      <c r="E8" s="12"/>
    </row>
    <row r="9" spans="1:5" ht="18" customHeight="1" x14ac:dyDescent="0.2">
      <c r="A9" s="68"/>
      <c r="B9" s="11"/>
      <c r="C9" s="11"/>
      <c r="D9" s="11"/>
      <c r="E9" s="12"/>
    </row>
    <row r="10" spans="1:5" ht="18" customHeight="1" x14ac:dyDescent="0.2">
      <c r="A10" s="68"/>
      <c r="B10" s="51">
        <f>-(SUM(Bilag_9.7!H31))</f>
        <v>0</v>
      </c>
      <c r="C10" s="11"/>
      <c r="D10" s="11"/>
      <c r="E10" s="12"/>
    </row>
    <row r="11" spans="1:5" x14ac:dyDescent="0.2">
      <c r="A11" s="50"/>
      <c r="B11" s="11"/>
      <c r="C11" s="11"/>
      <c r="D11" s="11"/>
      <c r="E11" s="12"/>
    </row>
    <row r="12" spans="1:5" ht="12.75" customHeight="1" x14ac:dyDescent="0.2">
      <c r="A12" s="68" t="s">
        <v>264</v>
      </c>
      <c r="B12" s="11"/>
      <c r="C12" s="11"/>
      <c r="D12" s="11"/>
      <c r="E12" s="12"/>
    </row>
    <row r="13" spans="1:5" x14ac:dyDescent="0.2">
      <c r="A13" s="68"/>
      <c r="B13" s="11"/>
      <c r="C13" s="11"/>
      <c r="D13" s="11"/>
      <c r="E13" s="12"/>
    </row>
    <row r="14" spans="1:5" s="5" customFormat="1" x14ac:dyDescent="0.2">
      <c r="A14" s="68"/>
      <c r="B14" s="51">
        <f>B6+B10</f>
        <v>0</v>
      </c>
      <c r="C14" s="52" t="s">
        <v>267</v>
      </c>
      <c r="D14" s="51">
        <f>B14*0.175</f>
        <v>0</v>
      </c>
      <c r="E14" s="12"/>
    </row>
    <row r="15" spans="1:5" x14ac:dyDescent="0.2">
      <c r="A15" s="50"/>
      <c r="B15" s="11"/>
      <c r="C15" s="11"/>
      <c r="D15" s="11"/>
      <c r="E15" s="12"/>
    </row>
    <row r="16" spans="1:5" ht="12.75" customHeight="1" x14ac:dyDescent="0.2">
      <c r="A16" s="68" t="s">
        <v>265</v>
      </c>
      <c r="B16" s="11"/>
      <c r="C16" s="11"/>
      <c r="D16" s="11"/>
      <c r="E16" s="12"/>
    </row>
    <row r="17" spans="1:5" x14ac:dyDescent="0.2">
      <c r="A17" s="68"/>
      <c r="B17" s="11"/>
      <c r="C17" s="11"/>
      <c r="D17" s="11"/>
      <c r="E17" s="12"/>
    </row>
    <row r="18" spans="1:5" s="5" customFormat="1" x14ac:dyDescent="0.2">
      <c r="A18" s="68"/>
      <c r="B18" s="51">
        <f>SUM(Bilag_9.7!E35:E44)</f>
        <v>0</v>
      </c>
      <c r="C18" s="11"/>
      <c r="D18" s="11"/>
      <c r="E18" s="12"/>
    </row>
    <row r="19" spans="1:5" x14ac:dyDescent="0.2">
      <c r="A19" s="50"/>
      <c r="B19" s="11"/>
      <c r="C19" s="11"/>
      <c r="D19" s="11"/>
      <c r="E19" s="12"/>
    </row>
    <row r="20" spans="1:5" ht="18" customHeight="1" x14ac:dyDescent="0.2">
      <c r="A20" s="68" t="s">
        <v>263</v>
      </c>
      <c r="B20" s="11"/>
      <c r="C20" s="11"/>
      <c r="D20" s="11"/>
      <c r="E20" s="12"/>
    </row>
    <row r="21" spans="1:5" ht="18" customHeight="1" x14ac:dyDescent="0.2">
      <c r="A21" s="68"/>
      <c r="B21" s="11"/>
      <c r="C21" s="11"/>
      <c r="D21" s="11"/>
      <c r="E21" s="12"/>
    </row>
    <row r="22" spans="1:5" s="5" customFormat="1" ht="18" customHeight="1" x14ac:dyDescent="0.2">
      <c r="A22" s="68"/>
      <c r="B22" s="51">
        <f>-Bilag_9.7!H45</f>
        <v>0</v>
      </c>
      <c r="C22" s="11"/>
      <c r="D22" s="11"/>
      <c r="E22" s="12"/>
    </row>
    <row r="23" spans="1:5" x14ac:dyDescent="0.2">
      <c r="A23" s="50"/>
      <c r="B23" s="11"/>
      <c r="C23" s="11"/>
      <c r="D23" s="11"/>
      <c r="E23" s="12"/>
    </row>
    <row r="24" spans="1:5" ht="12.75" customHeight="1" x14ac:dyDescent="0.2">
      <c r="A24" s="68" t="s">
        <v>266</v>
      </c>
      <c r="B24" s="11"/>
      <c r="C24" s="11"/>
      <c r="D24" s="11"/>
      <c r="E24" s="12"/>
    </row>
    <row r="25" spans="1:5" x14ac:dyDescent="0.2">
      <c r="A25" s="68"/>
      <c r="B25" s="11"/>
      <c r="C25" s="11"/>
      <c r="D25" s="11"/>
      <c r="E25" s="12"/>
    </row>
    <row r="26" spans="1:5" x14ac:dyDescent="0.2">
      <c r="A26" s="68"/>
      <c r="B26" s="51">
        <f>B18+B22</f>
        <v>0</v>
      </c>
      <c r="C26" s="52" t="s">
        <v>267</v>
      </c>
      <c r="D26" s="51">
        <f>B26*0.175</f>
        <v>0</v>
      </c>
      <c r="E26" s="12"/>
    </row>
    <row r="27" spans="1:5" x14ac:dyDescent="0.2">
      <c r="A27" s="50"/>
      <c r="B27" s="11"/>
      <c r="C27" s="11"/>
      <c r="D27" s="11"/>
      <c r="E27" s="12"/>
    </row>
    <row r="28" spans="1:5" x14ac:dyDescent="0.2">
      <c r="A28" s="50"/>
      <c r="B28" s="11"/>
      <c r="C28" s="11"/>
      <c r="D28" s="11"/>
      <c r="E28" s="12"/>
    </row>
    <row r="29" spans="1:5" x14ac:dyDescent="0.2">
      <c r="A29" s="45" t="s">
        <v>269</v>
      </c>
      <c r="B29" s="11"/>
      <c r="C29" s="11"/>
      <c r="D29" s="11"/>
      <c r="E29" s="53">
        <f>D14+D26</f>
        <v>0</v>
      </c>
    </row>
    <row r="30" spans="1:5" x14ac:dyDescent="0.2">
      <c r="A30" s="50"/>
      <c r="B30" s="11"/>
      <c r="C30" s="11"/>
      <c r="D30" s="11"/>
      <c r="E30" s="12"/>
    </row>
    <row r="31" spans="1:5" x14ac:dyDescent="0.2">
      <c r="A31" s="54"/>
      <c r="B31" s="15"/>
      <c r="C31" s="15"/>
      <c r="D31" s="15"/>
      <c r="E31" s="16"/>
    </row>
    <row r="33" spans="1:1" x14ac:dyDescent="0.2">
      <c r="A33" s="69" t="s">
        <v>276</v>
      </c>
    </row>
  </sheetData>
  <sheetProtection sheet="1" objects="1" scenarios="1"/>
  <mergeCells count="6">
    <mergeCell ref="A24:A26"/>
    <mergeCell ref="A4:A6"/>
    <mergeCell ref="A8:A10"/>
    <mergeCell ref="A12:A14"/>
    <mergeCell ref="A16:A18"/>
    <mergeCell ref="A20:A2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Bilag_9.7</vt:lpstr>
      <vt:lpstr>Ark2</vt:lpstr>
      <vt:lpstr>Ark3</vt:lpstr>
      <vt:lpstr>'Ark3'!Udskriftsområde</vt:lpstr>
      <vt:lpstr>Bilag_9.7!Udskriftsområde</vt:lpstr>
    </vt:vector>
  </TitlesOfParts>
  <Company>Ældre Sagen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Agersund</dc:creator>
  <cp:lastModifiedBy>Christian Agersund</cp:lastModifiedBy>
  <cp:lastPrinted>2019-06-25T09:19:44Z</cp:lastPrinted>
  <dcterms:created xsi:type="dcterms:W3CDTF">2015-10-05T08:53:58Z</dcterms:created>
  <dcterms:modified xsi:type="dcterms:W3CDTF">2019-06-25T09:20:36Z</dcterms:modified>
</cp:coreProperties>
</file>